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activeTab="3"/>
  </bookViews>
  <sheets>
    <sheet name="阿图什市应急避险中心建设项目" sheetId="1" r:id="rId1"/>
    <sheet name="车辆运行费" sheetId="2" r:id="rId2"/>
    <sheet name="应急地震救灾经费" sheetId="3" r:id="rId3"/>
    <sheet name="应急管理执法经费" sheetId="4" r:id="rId4"/>
  </sheets>
  <calcPr calcId="144525"/>
</workbook>
</file>

<file path=xl/sharedStrings.xml><?xml version="1.0" encoding="utf-8"?>
<sst xmlns="http://schemas.openxmlformats.org/spreadsheetml/2006/main" count="316" uniqueCount="118">
  <si>
    <t>项目支出绩效自评表</t>
  </si>
  <si>
    <t>（2020年度）</t>
  </si>
  <si>
    <t>项目名称</t>
  </si>
  <si>
    <t>阿图什市应急避险中心建设项目</t>
  </si>
  <si>
    <t>主管部门</t>
  </si>
  <si>
    <t>阿图什市应急管理局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</si>
  <si>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</si>
  <si>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</si>
  <si>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</si>
  <si>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</si>
  <si>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</si>
  <si>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</si>
  <si>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</si>
  <si>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</si>
  <si>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</si>
  <si>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</si>
  <si>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</si>
  <si>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</si>
  <si>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</si>
  <si>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</si>
  <si>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</si>
  <si>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</si>
  <si>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满足本地区疫情防控需求、进一步充实完善专用应急防控，要明确政府应急防控基本建设，建立长效管理机制，确保应急防控长效机制。</t>
  </si>
  <si>
    <t>项目顺利进行，资金已支付1530万元，满足了本地区疫情防控需求、进一步充实完善专用应急防控，明确了政府应急防控基本建设，建立长效管理机制，确保应急防控长效机制。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</si>
  <si>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</si>
  <si>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</si>
  <si>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</si>
  <si>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</si>
  <si>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</si>
  <si>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</si>
  <si>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</si>
  <si>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</si>
  <si>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</si>
  <si>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建设用地总面积</t>
  </si>
  <si>
    <t>≥104855平方米</t>
  </si>
  <si>
    <t>104855平方米</t>
  </si>
  <si>
    <t>建设集装箱隔离间数量</t>
  </si>
  <si>
    <t>=3000间</t>
  </si>
  <si>
    <t>3000间</t>
  </si>
  <si>
    <t>质量指标</t>
  </si>
  <si>
    <t>项目验收合格率</t>
  </si>
  <si>
    <t>=100%</t>
  </si>
  <si>
    <t>100%</t>
  </si>
  <si>
    <t>工程质量合格率</t>
  </si>
  <si>
    <t>时效指标</t>
  </si>
  <si>
    <t>项目完工及时率</t>
  </si>
  <si>
    <t>项目结束时间</t>
  </si>
  <si>
    <t>2020年12月31日</t>
  </si>
  <si>
    <t>项目开始时间</t>
  </si>
  <si>
    <t>2020年11月20日</t>
  </si>
  <si>
    <t>成本指标</t>
  </si>
  <si>
    <t>项目建设成本</t>
  </si>
  <si>
    <t>≤10000万元</t>
  </si>
  <si>
    <t>1530万元</t>
  </si>
  <si>
    <t>效益指标</t>
  </si>
  <si>
    <t>经济效益指标</t>
  </si>
  <si>
    <t>社会效益指标</t>
  </si>
  <si>
    <t>对防控工作起到支撑作用</t>
  </si>
  <si>
    <t>效果明显</t>
  </si>
  <si>
    <t>90%</t>
  </si>
  <si>
    <t>生态效益指标</t>
  </si>
  <si>
    <t>可持续影响指标</t>
  </si>
  <si>
    <t>项目持续发挥作用的期限</t>
  </si>
  <si>
    <t>≥5年</t>
  </si>
  <si>
    <t>5年</t>
  </si>
  <si>
    <t>满意度指标</t>
  </si>
  <si>
    <t>服务对象满意度指标</t>
  </si>
  <si>
    <t>公众满意度</t>
  </si>
  <si>
    <t>≥90%</t>
  </si>
  <si>
    <t>总分</t>
  </si>
  <si>
    <t>车辆运行费</t>
  </si>
  <si>
    <t>保证人员车辆外出安全，便于工作有序开展，提高工作效率，计划投入1.20万元，保障1辆公务用车的正常运行。保证车辆维修和燃料，开展单位的经常业务工作。</t>
  </si>
  <si>
    <t>项目顺利实施，资金实际支付1.2万元。保证了人员车辆外出安全，便于工作有序开展，提高了工作效率。</t>
  </si>
  <si>
    <t>公务用车数量</t>
  </si>
  <si>
    <t>1辆</t>
  </si>
  <si>
    <t>工作质量达标率</t>
  </si>
  <si>
    <t>车辆正常运行率</t>
  </si>
  <si>
    <t>资金使用合规率</t>
  </si>
  <si>
    <t>车辆运行成本</t>
  </si>
  <si>
    <t>1.20万元/辆</t>
  </si>
  <si>
    <t>保证人员车辆安全出行</t>
  </si>
  <si>
    <t>效果显著</t>
  </si>
  <si>
    <t>便于开展各项工作任务</t>
  </si>
  <si>
    <t>项目单位人员定岗定编健全</t>
  </si>
  <si>
    <t>保证项目实施的可持续性</t>
  </si>
  <si>
    <t>项目持续期限</t>
  </si>
  <si>
    <t>1年</t>
  </si>
  <si>
    <t>工作人员满意度</t>
  </si>
  <si>
    <t>≥92%</t>
  </si>
  <si>
    <t>应急地震救灾经费</t>
  </si>
  <si>
    <t>保障地震灾害，防洪度汛，抗震救灾，森林草原防火等工作的正常开展。项目计划投入45.00万元开展项目工作，计划采购1次应急救灾物资。</t>
  </si>
  <si>
    <t>项目已顺利实施，资金实际支付7万元，保障了地震灾害，防洪度汛，抗震救灾，森林草原防火等工作的正常开展。</t>
  </si>
  <si>
    <t>应急物资采购次数</t>
  </si>
  <si>
    <t>1次</t>
  </si>
  <si>
    <t>2次</t>
  </si>
  <si>
    <t>救灾车辆运行数</t>
  </si>
  <si>
    <t>救灾车辆正常运行率</t>
  </si>
  <si>
    <t>应急物资质量合格率</t>
  </si>
  <si>
    <t>45万元</t>
  </si>
  <si>
    <t>11.31万元</t>
  </si>
  <si>
    <t>因支付手续问题，未及时支付。</t>
  </si>
  <si>
    <t>保障救灾工作的正常开展</t>
  </si>
  <si>
    <t>有效保障</t>
  </si>
  <si>
    <t>应急管理执法经费</t>
  </si>
  <si>
    <t>保证全市各单位、企业、社会团体、矿山、施工地等地点的安全生产，加强宣传大众防火防火意识，持续不断提升群众生态保护意识及施工安全意识，确保全年安全事故零发生，项目计划投入10.00万元开展项目工作，聘请4名专家开展应急管理执法300次。</t>
  </si>
  <si>
    <t>项目顺利实施，资金实际支付3.65万元，保证全市各单位、企业、社会团体、矿山、施工地等地点的安全生产，加强宣传大众防火防火意识，持续不断提升群众生态保护意识及施工安全意识，确保全年安全事故零发生。</t>
  </si>
  <si>
    <t>应急管理执法次数</t>
  </si>
  <si>
    <t>≥300次</t>
  </si>
  <si>
    <t>150次</t>
  </si>
  <si>
    <t>聘请专家人数</t>
  </si>
  <si>
    <t>4人</t>
  </si>
  <si>
    <t>执法合格率</t>
  </si>
  <si>
    <t>10.00万元</t>
  </si>
  <si>
    <t>3.65万元</t>
  </si>
  <si>
    <t>办公场所成本</t>
  </si>
  <si>
    <t>1000元/间</t>
  </si>
  <si>
    <t>保证全市各单位，企业，社会团体，矿山，施工地等地点的安全生产</t>
  </si>
  <si>
    <t>保障执法工作正常有序开展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</si>
</sst>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%"/>
    <numFmt numFmtId="177" formatCode="#,##0.00_ "/>
    <numFmt numFmtId="178" formatCode="0.00_);[Red]\(0.00\)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1" borderId="1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26" fillId="15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1" fontId="5" fillId="0" borderId="8" xfId="0" applyNumberFormat="1" applyFont="1" applyFill="1" applyBorder="1" applyAlignment="1">
      <alignment horizontal="center" vertical="center" wrapText="1"/>
    </xf>
    <xf numFmtId="9" fontId="5" fillId="0" borderId="8" xfId="11" applyFont="1" applyFill="1" applyBorder="1" applyAlignment="1">
      <alignment horizontal="center" vertical="center" wrapText="1"/>
    </xf>
    <xf numFmtId="9" fontId="3" fillId="0" borderId="1" xfId="1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3" fillId="0" borderId="1" xfId="1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78" fontId="3" fillId="0" borderId="1" xfId="8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78" fontId="3" fillId="0" borderId="1" xfId="11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9" fillId="0" borderId="1" xfId="1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9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7.3333333333333" style="1" customWidth="1"/>
    <col min="6" max="6" width="5.89166666666667" style="1" customWidth="1"/>
    <col min="7" max="7" width="16.2166666666667" style="1" customWidth="1"/>
    <col min="8" max="8" width="16" style="1" customWidth="1"/>
    <col min="9" max="9" width="6" style="1" customWidth="1"/>
    <col min="10" max="10" width="5.89166666666667" style="1" customWidth="1"/>
    <col min="11" max="11" width="7.44166666666667" style="1" customWidth="1"/>
    <col min="12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="1" customFormat="1" ht="15.9" customHeight="1" spans="1: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7"/>
    </row>
    <row r="3" s="1" customFormat="1" ht="15.9" customHeight="1" spans="1:15">
      <c r="A3" s="38" t="s">
        <v>2</v>
      </c>
      <c r="B3" s="38"/>
      <c r="C3" s="38" t="s">
        <v>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8"/>
    </row>
    <row r="4" s="1" customFormat="1" ht="15.9" customHeight="1" spans="1:15">
      <c r="A4" s="38" t="s">
        <v>4</v>
      </c>
      <c r="B4" s="38"/>
      <c r="C4" s="38" t="s">
        <v>5</v>
      </c>
      <c r="D4" s="38"/>
      <c r="E4" s="38"/>
      <c r="F4" s="38"/>
      <c r="G4" s="38"/>
      <c r="H4" s="38" t="s">
        <v>6</v>
      </c>
      <c r="I4" s="38"/>
      <c r="J4" s="38" t="s">
        <v>5</v>
      </c>
      <c r="K4" s="38"/>
      <c r="L4" s="38"/>
      <c r="M4" s="38"/>
      <c r="N4" s="38"/>
      <c r="O4" s="48"/>
    </row>
    <row r="5" s="1" customFormat="1" ht="15.9" customHeight="1" spans="1:15">
      <c r="A5" s="38" t="s">
        <v>7</v>
      </c>
      <c r="B5" s="38"/>
      <c r="C5" s="38"/>
      <c r="D5" s="38"/>
      <c r="E5" s="38" t="s">
        <v>8</v>
      </c>
      <c r="F5" s="38" t="s">
        <v>9</v>
      </c>
      <c r="G5" s="38"/>
      <c r="H5" s="38" t="s">
        <v>10</v>
      </c>
      <c r="I5" s="38"/>
      <c r="J5" s="38" t="s">
        <v>11</v>
      </c>
      <c r="K5" s="38"/>
      <c r="L5" s="38" t="s">
        <v>12</v>
      </c>
      <c r="M5" s="38"/>
      <c r="N5" s="38" t="s">
        <v>13</v>
      </c>
      <c r="O5" s="48"/>
    </row>
    <row r="6" s="1" customFormat="1" ht="15.9" customHeight="1" spans="1:15">
      <c r="A6" s="38"/>
      <c r="B6" s="38"/>
      <c r="C6" s="39" t="s">
        <v>14</v>
      </c>
      <c r="D6" s="39"/>
      <c r="E6" s="40">
        <v>10000</v>
      </c>
      <c r="F6" s="40">
        <v>1530</v>
      </c>
      <c r="G6" s="40"/>
      <c r="H6" s="40">
        <v>1530</v>
      </c>
      <c r="I6" s="40"/>
      <c r="J6" s="38">
        <v>10</v>
      </c>
      <c r="K6" s="38"/>
      <c r="L6" s="49">
        <f t="shared" ref="L6:L9" si="0">IFERROR(H6/F6,"")</f>
        <v>1</v>
      </c>
      <c r="M6" s="49"/>
      <c r="N6" s="38">
        <f>IFERROR(L6*J6,"")</f>
        <v>10</v>
      </c>
      <c r="O6" s="50"/>
    </row>
    <row r="7" s="1" customFormat="1" ht="15.9" customHeight="1" spans="1:15">
      <c r="A7" s="38"/>
      <c r="B7" s="38"/>
      <c r="C7" s="38" t="s">
        <v>15</v>
      </c>
      <c r="D7" s="38"/>
      <c r="E7" s="40"/>
      <c r="F7" s="40"/>
      <c r="G7" s="40"/>
      <c r="H7" s="40"/>
      <c r="I7" s="40"/>
      <c r="J7" s="38" t="s">
        <v>16</v>
      </c>
      <c r="K7" s="38"/>
      <c r="L7" s="49" t="str">
        <f t="shared" si="0"/>
        <v/>
      </c>
      <c r="M7" s="49"/>
      <c r="N7" s="38" t="s">
        <v>16</v>
      </c>
      <c r="O7" s="50"/>
    </row>
    <row r="8" s="1" customFormat="1" ht="15.9" customHeight="1" spans="1:15">
      <c r="A8" s="38"/>
      <c r="B8" s="38"/>
      <c r="C8" s="41" t="s">
        <v>17</v>
      </c>
      <c r="D8" s="41"/>
      <c r="E8" s="40"/>
      <c r="F8" s="40"/>
      <c r="G8" s="40"/>
      <c r="H8" s="40"/>
      <c r="I8" s="40"/>
      <c r="J8" s="38" t="s">
        <v>16</v>
      </c>
      <c r="K8" s="38"/>
      <c r="L8" s="49" t="str">
        <f t="shared" si="0"/>
        <v/>
      </c>
      <c r="M8" s="49"/>
      <c r="N8" s="38" t="s">
        <v>16</v>
      </c>
      <c r="O8" s="50"/>
    </row>
    <row r="9" s="1" customFormat="1" ht="15.9" customHeight="1" spans="1:15">
      <c r="A9" s="42"/>
      <c r="B9" s="42"/>
      <c r="C9" s="41" t="s">
        <v>18</v>
      </c>
      <c r="D9" s="41"/>
      <c r="E9" s="40"/>
      <c r="F9" s="40"/>
      <c r="G9" s="40"/>
      <c r="H9" s="40"/>
      <c r="I9" s="40"/>
      <c r="J9" s="38" t="s">
        <v>16</v>
      </c>
      <c r="K9" s="38"/>
      <c r="L9" s="49" t="str">
        <f t="shared" si="0"/>
        <v/>
      </c>
      <c r="M9" s="49"/>
      <c r="N9" s="38" t="s">
        <v>16</v>
      </c>
      <c r="O9" s="50"/>
    </row>
    <row r="10" s="1" customFormat="1" ht="15.9" customHeight="1" spans="1:15">
      <c r="A10" s="38" t="s">
        <v>19</v>
      </c>
      <c r="B10" s="38" t="s">
        <v>20</v>
      </c>
      <c r="C10" s="38"/>
      <c r="D10" s="38"/>
      <c r="E10" s="38"/>
      <c r="F10" s="38"/>
      <c r="G10" s="38"/>
      <c r="H10" s="38" t="s">
        <v>21</v>
      </c>
      <c r="I10" s="38"/>
      <c r="J10" s="38"/>
      <c r="K10" s="38"/>
      <c r="L10" s="38"/>
      <c r="M10" s="38"/>
      <c r="N10" s="38"/>
      <c r="O10" s="51"/>
    </row>
    <row r="11" s="1" customFormat="1" ht="61" customHeight="1" spans="1:15">
      <c r="A11" s="38"/>
      <c r="B11" s="43" t="s">
        <v>22</v>
      </c>
      <c r="C11" s="43"/>
      <c r="D11" s="43"/>
      <c r="E11" s="43"/>
      <c r="F11" s="43"/>
      <c r="G11" s="43"/>
      <c r="H11" s="44" t="s">
        <v>23</v>
      </c>
      <c r="I11" s="52"/>
      <c r="J11" s="52"/>
      <c r="K11" s="52"/>
      <c r="L11" s="52"/>
      <c r="M11" s="52"/>
      <c r="N11" s="52"/>
      <c r="O11" s="53"/>
    </row>
    <row r="12" s="1" customFormat="1" ht="15.9" customHeight="1" spans="1:15">
      <c r="A12" s="38" t="s">
        <v>24</v>
      </c>
      <c r="B12" s="38" t="s">
        <v>25</v>
      </c>
      <c r="C12" s="38" t="s">
        <v>26</v>
      </c>
      <c r="D12" s="38" t="s">
        <v>27</v>
      </c>
      <c r="E12" s="38"/>
      <c r="F12" s="38"/>
      <c r="G12" s="38" t="s">
        <v>28</v>
      </c>
      <c r="H12" s="38" t="s">
        <v>29</v>
      </c>
      <c r="I12" s="38" t="s">
        <v>11</v>
      </c>
      <c r="J12" s="38"/>
      <c r="K12" s="38" t="s">
        <v>13</v>
      </c>
      <c r="L12" s="38"/>
      <c r="M12" s="38" t="s">
        <v>30</v>
      </c>
      <c r="N12" s="38"/>
      <c r="O12" s="51"/>
    </row>
    <row r="13" s="1" customFormat="1" ht="32.1" customHeight="1" spans="1: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51"/>
    </row>
    <row r="14" s="1" customFormat="1" ht="23.15" customHeight="1" spans="1:15">
      <c r="A14" s="38"/>
      <c r="B14" s="38" t="s">
        <v>31</v>
      </c>
      <c r="C14" s="38" t="s">
        <v>32</v>
      </c>
      <c r="D14" s="45" t="s">
        <v>33</v>
      </c>
      <c r="E14" s="45"/>
      <c r="F14" s="45"/>
      <c r="G14" s="46" t="s">
        <v>34</v>
      </c>
      <c r="H14" s="46" t="s">
        <v>35</v>
      </c>
      <c r="I14" s="54">
        <v>6</v>
      </c>
      <c r="J14" s="55"/>
      <c r="K14" s="54">
        <v>6</v>
      </c>
      <c r="L14" s="55"/>
      <c r="M14" s="38"/>
      <c r="N14" s="38"/>
      <c r="O14" s="51"/>
    </row>
    <row r="15" s="1" customFormat="1" ht="23.15" customHeight="1" spans="1:15">
      <c r="A15" s="38"/>
      <c r="B15" s="38"/>
      <c r="C15" s="38"/>
      <c r="D15" s="45" t="s">
        <v>36</v>
      </c>
      <c r="E15" s="45"/>
      <c r="F15" s="45"/>
      <c r="G15" s="46" t="s">
        <v>37</v>
      </c>
      <c r="H15" s="46" t="s">
        <v>38</v>
      </c>
      <c r="I15" s="54">
        <v>6</v>
      </c>
      <c r="J15" s="55"/>
      <c r="K15" s="54">
        <v>6</v>
      </c>
      <c r="L15" s="55"/>
      <c r="M15" s="38"/>
      <c r="N15" s="38"/>
      <c r="O15" s="51"/>
    </row>
    <row r="16" s="1" customFormat="1" ht="23.15" customHeight="1" spans="1:15">
      <c r="A16" s="38"/>
      <c r="B16" s="38"/>
      <c r="C16" s="38" t="s">
        <v>39</v>
      </c>
      <c r="D16" s="46" t="s">
        <v>40</v>
      </c>
      <c r="E16" s="46"/>
      <c r="F16" s="46"/>
      <c r="G16" s="46" t="s">
        <v>41</v>
      </c>
      <c r="H16" s="46" t="s">
        <v>42</v>
      </c>
      <c r="I16" s="54">
        <v>6</v>
      </c>
      <c r="J16" s="55"/>
      <c r="K16" s="54">
        <v>6</v>
      </c>
      <c r="L16" s="55"/>
      <c r="M16" s="38"/>
      <c r="N16" s="38"/>
      <c r="O16" s="48"/>
    </row>
    <row r="17" s="1" customFormat="1" ht="23.15" customHeight="1" spans="1:15">
      <c r="A17" s="38"/>
      <c r="B17" s="38"/>
      <c r="C17" s="38"/>
      <c r="D17" s="46" t="s">
        <v>43</v>
      </c>
      <c r="E17" s="46"/>
      <c r="F17" s="46"/>
      <c r="G17" s="46" t="s">
        <v>41</v>
      </c>
      <c r="H17" s="46" t="s">
        <v>42</v>
      </c>
      <c r="I17" s="54">
        <v>6</v>
      </c>
      <c r="J17" s="55"/>
      <c r="K17" s="54">
        <v>6</v>
      </c>
      <c r="L17" s="55"/>
      <c r="M17" s="38"/>
      <c r="N17" s="38"/>
      <c r="O17" s="48"/>
    </row>
    <row r="18" s="1" customFormat="1" ht="23.15" customHeight="1" spans="1:15">
      <c r="A18" s="38"/>
      <c r="B18" s="38"/>
      <c r="C18" s="38" t="s">
        <v>44</v>
      </c>
      <c r="D18" s="45" t="s">
        <v>45</v>
      </c>
      <c r="E18" s="45"/>
      <c r="F18" s="45"/>
      <c r="G18" s="46" t="s">
        <v>41</v>
      </c>
      <c r="H18" s="46" t="s">
        <v>42</v>
      </c>
      <c r="I18" s="54">
        <v>6</v>
      </c>
      <c r="J18" s="55"/>
      <c r="K18" s="54">
        <v>6</v>
      </c>
      <c r="L18" s="55"/>
      <c r="M18" s="38"/>
      <c r="N18" s="38"/>
      <c r="O18" s="48"/>
    </row>
    <row r="19" s="1" customFormat="1" ht="23.15" customHeight="1" spans="1:15">
      <c r="A19" s="38"/>
      <c r="B19" s="38"/>
      <c r="C19" s="38"/>
      <c r="D19" s="45" t="s">
        <v>46</v>
      </c>
      <c r="E19" s="45"/>
      <c r="F19" s="45"/>
      <c r="G19" s="46" t="s">
        <v>47</v>
      </c>
      <c r="H19" s="46" t="s">
        <v>47</v>
      </c>
      <c r="I19" s="54">
        <v>7</v>
      </c>
      <c r="J19" s="55"/>
      <c r="K19" s="54">
        <v>7</v>
      </c>
      <c r="L19" s="55"/>
      <c r="M19" s="38"/>
      <c r="N19" s="38"/>
      <c r="O19" s="48"/>
    </row>
    <row r="20" s="1" customFormat="1" ht="23.15" customHeight="1" spans="1:15">
      <c r="A20" s="38"/>
      <c r="B20" s="38"/>
      <c r="C20" s="38"/>
      <c r="D20" s="45" t="s">
        <v>48</v>
      </c>
      <c r="E20" s="45"/>
      <c r="F20" s="45"/>
      <c r="G20" s="46" t="s">
        <v>49</v>
      </c>
      <c r="H20" s="46" t="s">
        <v>49</v>
      </c>
      <c r="I20" s="54">
        <v>7</v>
      </c>
      <c r="J20" s="55"/>
      <c r="K20" s="54">
        <v>7</v>
      </c>
      <c r="L20" s="55"/>
      <c r="M20" s="38"/>
      <c r="N20" s="38"/>
      <c r="O20" s="56"/>
    </row>
    <row r="21" s="1" customFormat="1" ht="23.15" customHeight="1" spans="1:15">
      <c r="A21" s="38"/>
      <c r="B21" s="38"/>
      <c r="C21" s="38" t="s">
        <v>50</v>
      </c>
      <c r="D21" s="45" t="s">
        <v>51</v>
      </c>
      <c r="E21" s="45"/>
      <c r="F21" s="45"/>
      <c r="G21" s="46" t="s">
        <v>52</v>
      </c>
      <c r="H21" s="46" t="s">
        <v>53</v>
      </c>
      <c r="I21" s="54">
        <v>6</v>
      </c>
      <c r="J21" s="55"/>
      <c r="K21" s="54">
        <v>1</v>
      </c>
      <c r="L21" s="55"/>
      <c r="M21" s="38"/>
      <c r="N21" s="38"/>
      <c r="O21" s="56"/>
    </row>
    <row r="22" s="1" customFormat="1" ht="23.15" customHeight="1" spans="1:15">
      <c r="A22" s="38"/>
      <c r="B22" s="38" t="s">
        <v>54</v>
      </c>
      <c r="C22" s="38" t="s">
        <v>55</v>
      </c>
      <c r="D22" s="45"/>
      <c r="E22" s="45"/>
      <c r="F22" s="45"/>
      <c r="G22" s="38"/>
      <c r="H22" s="38"/>
      <c r="I22" s="54"/>
      <c r="J22" s="55"/>
      <c r="K22" s="38" t="str">
        <f>IFERROR(H22/G22*I22,"")</f>
        <v/>
      </c>
      <c r="L22" s="38"/>
      <c r="M22" s="38"/>
      <c r="N22" s="38"/>
      <c r="O22" s="48"/>
    </row>
    <row r="23" s="1" customFormat="1" ht="23.15" customHeight="1" spans="1:15">
      <c r="A23" s="38"/>
      <c r="B23" s="38"/>
      <c r="C23" s="38" t="s">
        <v>56</v>
      </c>
      <c r="D23" s="45" t="s">
        <v>57</v>
      </c>
      <c r="E23" s="45"/>
      <c r="F23" s="45"/>
      <c r="G23" s="46" t="s">
        <v>58</v>
      </c>
      <c r="H23" s="46" t="s">
        <v>59</v>
      </c>
      <c r="I23" s="54">
        <v>15</v>
      </c>
      <c r="J23" s="55"/>
      <c r="K23" s="38">
        <v>13.5</v>
      </c>
      <c r="L23" s="38"/>
      <c r="M23" s="38"/>
      <c r="N23" s="38"/>
      <c r="O23" s="48"/>
    </row>
    <row r="24" s="1" customFormat="1" ht="23.15" customHeight="1" spans="1:15">
      <c r="A24" s="38"/>
      <c r="B24" s="38"/>
      <c r="C24" s="38" t="s">
        <v>60</v>
      </c>
      <c r="D24" s="45"/>
      <c r="E24" s="45"/>
      <c r="F24" s="45"/>
      <c r="G24" s="38"/>
      <c r="H24" s="38"/>
      <c r="I24" s="54"/>
      <c r="J24" s="55"/>
      <c r="K24" s="38" t="str">
        <f>IFERROR(H24/G24*I24,"")</f>
        <v/>
      </c>
      <c r="L24" s="38"/>
      <c r="M24" s="38"/>
      <c r="N24" s="38"/>
      <c r="O24" s="48"/>
    </row>
    <row r="25" s="1" customFormat="1" ht="23.15" customHeight="1" spans="1:15">
      <c r="A25" s="38"/>
      <c r="B25" s="38"/>
      <c r="C25" s="38" t="s">
        <v>61</v>
      </c>
      <c r="D25" s="45" t="s">
        <v>62</v>
      </c>
      <c r="E25" s="45"/>
      <c r="F25" s="45"/>
      <c r="G25" s="46" t="s">
        <v>63</v>
      </c>
      <c r="H25" s="46" t="s">
        <v>64</v>
      </c>
      <c r="I25" s="54">
        <v>15</v>
      </c>
      <c r="J25" s="55"/>
      <c r="K25" s="38">
        <v>15</v>
      </c>
      <c r="L25" s="38"/>
      <c r="M25" s="38"/>
      <c r="N25" s="38"/>
      <c r="O25" s="48"/>
    </row>
    <row r="26" s="1" customFormat="1" ht="23.15" customHeight="1" spans="1:15">
      <c r="A26" s="38"/>
      <c r="B26" s="38" t="s">
        <v>65</v>
      </c>
      <c r="C26" s="38" t="s">
        <v>66</v>
      </c>
      <c r="D26" s="45" t="s">
        <v>67</v>
      </c>
      <c r="E26" s="45"/>
      <c r="F26" s="45"/>
      <c r="G26" s="46" t="s">
        <v>68</v>
      </c>
      <c r="H26" s="46" t="s">
        <v>59</v>
      </c>
      <c r="I26" s="54">
        <v>10</v>
      </c>
      <c r="J26" s="55"/>
      <c r="K26" s="38">
        <v>10</v>
      </c>
      <c r="L26" s="38"/>
      <c r="M26" s="38"/>
      <c r="N26" s="38"/>
      <c r="O26" s="48"/>
    </row>
    <row r="27" s="1" customFormat="1" ht="21.05" customHeight="1" spans="1:15">
      <c r="A27" s="45" t="s">
        <v>69</v>
      </c>
      <c r="B27" s="45"/>
      <c r="C27" s="45"/>
      <c r="D27" s="45"/>
      <c r="E27" s="45"/>
      <c r="F27" s="45"/>
      <c r="G27" s="45"/>
      <c r="H27" s="45"/>
      <c r="I27" s="45">
        <f>SUM(I14:J26)+J6</f>
        <v>100</v>
      </c>
      <c r="J27" s="45"/>
      <c r="K27" s="38">
        <v>93.5</v>
      </c>
      <c r="L27" s="38"/>
      <c r="M27" s="42"/>
      <c r="N27" s="42"/>
      <c r="O27" s="48"/>
    </row>
    <row r="28" s="1" customFormat="1" spans="15:15">
      <c r="O28" s="57"/>
    </row>
    <row r="29" s="1" customFormat="1" spans="15:15">
      <c r="O29" s="57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1"/>
    <mergeCell ref="B22:B25"/>
    <mergeCell ref="C12:C13"/>
    <mergeCell ref="C14:C15"/>
    <mergeCell ref="C16:C17"/>
    <mergeCell ref="C18:C20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4.1" style="1" customWidth="1"/>
    <col min="3" max="3" width="9.4" style="1" customWidth="1"/>
    <col min="4" max="4" width="7.4" style="1" customWidth="1"/>
    <col min="5" max="5" width="8.9" style="1" customWidth="1"/>
    <col min="6" max="6" width="5.9" style="1" customWidth="1"/>
    <col min="7" max="7" width="17.4" style="1" customWidth="1"/>
    <col min="8" max="8" width="16.8" style="1" customWidth="1"/>
    <col min="9" max="9" width="5" style="1" customWidth="1"/>
    <col min="10" max="10" width="5.9" style="1" customWidth="1"/>
    <col min="11" max="11" width="6.4" style="1" customWidth="1"/>
    <col min="12" max="13" width="4.4" style="1" customWidth="1"/>
    <col min="14" max="14" width="6.7" style="1" customWidth="1"/>
    <col min="15" max="15" width="48.4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</row>
    <row r="3" s="1" customFormat="1" ht="15.85" customHeight="1" spans="1:15">
      <c r="A3" s="4" t="s">
        <v>2</v>
      </c>
      <c r="B3" s="4"/>
      <c r="C3" s="4" t="s">
        <v>70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4"/>
    </row>
    <row r="4" s="1" customFormat="1" ht="15.8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4"/>
    </row>
    <row r="5" s="1" customFormat="1" ht="15.85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4"/>
    </row>
    <row r="6" s="1" customFormat="1" ht="15.85" customHeight="1" spans="1:15">
      <c r="A6" s="7"/>
      <c r="B6" s="8"/>
      <c r="C6" s="9" t="s">
        <v>14</v>
      </c>
      <c r="D6" s="9"/>
      <c r="E6" s="10">
        <v>1.2</v>
      </c>
      <c r="F6" s="10">
        <v>1.2</v>
      </c>
      <c r="G6" s="10"/>
      <c r="H6" s="10">
        <v>1.2</v>
      </c>
      <c r="I6" s="10"/>
      <c r="J6" s="4">
        <v>10</v>
      </c>
      <c r="K6" s="4"/>
      <c r="L6" s="25">
        <f t="shared" ref="L6:L9" si="0">IFERROR(H6/F6,"")</f>
        <v>1</v>
      </c>
      <c r="M6" s="25"/>
      <c r="N6" s="4">
        <f>IFERROR(L6*J6,"")</f>
        <v>10</v>
      </c>
      <c r="O6" s="26"/>
    </row>
    <row r="7" s="1" customFormat="1" ht="15.85" customHeight="1" spans="1:15">
      <c r="A7" s="7"/>
      <c r="B7" s="8"/>
      <c r="C7" s="4" t="s">
        <v>15</v>
      </c>
      <c r="D7" s="4"/>
      <c r="E7" s="10">
        <v>1.2</v>
      </c>
      <c r="F7" s="10">
        <v>1.2</v>
      </c>
      <c r="G7" s="10"/>
      <c r="H7" s="10">
        <v>1.2</v>
      </c>
      <c r="I7" s="10"/>
      <c r="J7" s="4" t="s">
        <v>16</v>
      </c>
      <c r="K7" s="4"/>
      <c r="L7" s="25">
        <f t="shared" si="0"/>
        <v>1</v>
      </c>
      <c r="M7" s="25"/>
      <c r="N7" s="4" t="s">
        <v>16</v>
      </c>
      <c r="O7" s="26"/>
    </row>
    <row r="8" s="1" customFormat="1" ht="15.85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5" t="str">
        <f t="shared" si="0"/>
        <v/>
      </c>
      <c r="M8" s="25"/>
      <c r="N8" s="4" t="s">
        <v>16</v>
      </c>
      <c r="O8" s="26"/>
    </row>
    <row r="9" s="1" customFormat="1" ht="15.85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5" t="str">
        <f t="shared" si="0"/>
        <v/>
      </c>
      <c r="M9" s="25"/>
      <c r="N9" s="4" t="s">
        <v>16</v>
      </c>
      <c r="O9" s="26"/>
    </row>
    <row r="10" s="1" customFormat="1" ht="15.85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4"/>
    </row>
    <row r="11" s="1" customFormat="1" ht="48.4" customHeight="1" spans="1:15">
      <c r="A11" s="4"/>
      <c r="B11" s="30" t="s">
        <v>71</v>
      </c>
      <c r="C11" s="30"/>
      <c r="D11" s="30"/>
      <c r="E11" s="30"/>
      <c r="F11" s="30"/>
      <c r="G11" s="30"/>
      <c r="H11" s="30" t="s">
        <v>72</v>
      </c>
      <c r="I11" s="30"/>
      <c r="J11" s="30"/>
      <c r="K11" s="30"/>
      <c r="L11" s="30"/>
      <c r="M11" s="30"/>
      <c r="N11" s="30"/>
      <c r="O11" s="27"/>
    </row>
    <row r="12" s="1" customFormat="1" ht="15.85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4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4"/>
    </row>
    <row r="14" s="1" customFormat="1" ht="22.6" customHeight="1" spans="1:15">
      <c r="A14" s="4"/>
      <c r="B14" s="4" t="s">
        <v>31</v>
      </c>
      <c r="C14" s="4" t="s">
        <v>32</v>
      </c>
      <c r="D14" s="32" t="s">
        <v>73</v>
      </c>
      <c r="E14" s="33"/>
      <c r="F14" s="34"/>
      <c r="G14" s="17" t="s">
        <v>74</v>
      </c>
      <c r="H14" s="17" t="s">
        <v>74</v>
      </c>
      <c r="I14" s="4">
        <v>7</v>
      </c>
      <c r="J14" s="4"/>
      <c r="K14" s="4">
        <v>7</v>
      </c>
      <c r="L14" s="4"/>
      <c r="M14" s="4"/>
      <c r="N14" s="4"/>
      <c r="O14" s="24"/>
    </row>
    <row r="15" s="1" customFormat="1" ht="22.6" customHeight="1" spans="1:15">
      <c r="A15" s="4"/>
      <c r="B15" s="4"/>
      <c r="C15" s="4" t="s">
        <v>39</v>
      </c>
      <c r="D15" s="22" t="s">
        <v>75</v>
      </c>
      <c r="E15" s="22"/>
      <c r="F15" s="22"/>
      <c r="G15" s="35">
        <v>1</v>
      </c>
      <c r="H15" s="35">
        <v>1</v>
      </c>
      <c r="I15" s="4">
        <v>7</v>
      </c>
      <c r="J15" s="4"/>
      <c r="K15" s="4">
        <v>7</v>
      </c>
      <c r="L15" s="4"/>
      <c r="M15" s="4"/>
      <c r="N15" s="4"/>
      <c r="O15" s="24"/>
    </row>
    <row r="16" s="1" customFormat="1" ht="22.6" customHeight="1" spans="1:15">
      <c r="A16" s="4"/>
      <c r="B16" s="4"/>
      <c r="C16" s="4"/>
      <c r="D16" s="22" t="s">
        <v>76</v>
      </c>
      <c r="E16" s="22"/>
      <c r="F16" s="22"/>
      <c r="G16" s="35">
        <v>1</v>
      </c>
      <c r="H16" s="35">
        <v>1</v>
      </c>
      <c r="I16" s="4">
        <v>7</v>
      </c>
      <c r="J16" s="4"/>
      <c r="K16" s="4">
        <v>7</v>
      </c>
      <c r="L16" s="4"/>
      <c r="M16" s="4"/>
      <c r="N16" s="4"/>
      <c r="O16" s="24"/>
    </row>
    <row r="17" s="1" customFormat="1" ht="22.6" customHeight="1" spans="1:15">
      <c r="A17" s="4"/>
      <c r="B17" s="4"/>
      <c r="C17" s="4"/>
      <c r="D17" s="22" t="s">
        <v>77</v>
      </c>
      <c r="E17" s="22"/>
      <c r="F17" s="22"/>
      <c r="G17" s="35">
        <v>1</v>
      </c>
      <c r="H17" s="35">
        <v>1</v>
      </c>
      <c r="I17" s="4">
        <v>7</v>
      </c>
      <c r="J17" s="4"/>
      <c r="K17" s="4">
        <v>7</v>
      </c>
      <c r="L17" s="4"/>
      <c r="M17" s="4"/>
      <c r="N17" s="4"/>
      <c r="O17" s="24"/>
    </row>
    <row r="18" s="1" customFormat="1" ht="22.6" customHeight="1" spans="1:15">
      <c r="A18" s="4"/>
      <c r="B18" s="4"/>
      <c r="C18" s="4" t="s">
        <v>44</v>
      </c>
      <c r="D18" s="22" t="s">
        <v>48</v>
      </c>
      <c r="E18" s="22"/>
      <c r="F18" s="22"/>
      <c r="G18" s="19">
        <v>43831</v>
      </c>
      <c r="H18" s="19">
        <v>43831</v>
      </c>
      <c r="I18" s="4">
        <v>7</v>
      </c>
      <c r="J18" s="4"/>
      <c r="K18" s="4">
        <v>7</v>
      </c>
      <c r="L18" s="4"/>
      <c r="M18" s="4"/>
      <c r="N18" s="4"/>
      <c r="O18" s="24"/>
    </row>
    <row r="19" s="1" customFormat="1" ht="22.6" customHeight="1" spans="1:15">
      <c r="A19" s="4"/>
      <c r="B19" s="4"/>
      <c r="C19" s="4"/>
      <c r="D19" s="22" t="s">
        <v>46</v>
      </c>
      <c r="E19" s="22"/>
      <c r="F19" s="22"/>
      <c r="G19" s="19">
        <v>44196</v>
      </c>
      <c r="H19" s="19">
        <v>44196</v>
      </c>
      <c r="I19" s="4">
        <v>7</v>
      </c>
      <c r="J19" s="4"/>
      <c r="K19" s="4">
        <v>7</v>
      </c>
      <c r="L19" s="4"/>
      <c r="M19" s="4"/>
      <c r="N19" s="4"/>
      <c r="O19" s="24"/>
    </row>
    <row r="20" s="1" customFormat="1" ht="22.6" customHeight="1" spans="1:15">
      <c r="A20" s="4"/>
      <c r="B20" s="4"/>
      <c r="C20" s="4" t="s">
        <v>50</v>
      </c>
      <c r="D20" s="22" t="s">
        <v>78</v>
      </c>
      <c r="E20" s="22"/>
      <c r="F20" s="22"/>
      <c r="G20" s="17" t="s">
        <v>79</v>
      </c>
      <c r="H20" s="17" t="s">
        <v>79</v>
      </c>
      <c r="I20" s="4">
        <v>8</v>
      </c>
      <c r="J20" s="4"/>
      <c r="K20" s="4">
        <v>8</v>
      </c>
      <c r="L20" s="4"/>
      <c r="M20" s="4"/>
      <c r="N20" s="4"/>
      <c r="O20" s="29"/>
    </row>
    <row r="21" s="1" customFormat="1" ht="22.6" customHeight="1" spans="1:15">
      <c r="A21" s="4"/>
      <c r="B21" s="4" t="s">
        <v>54</v>
      </c>
      <c r="C21" s="4" t="s">
        <v>55</v>
      </c>
      <c r="D21" s="22"/>
      <c r="E21" s="22"/>
      <c r="F21" s="22"/>
      <c r="G21" s="4"/>
      <c r="H21" s="4"/>
      <c r="I21" s="4"/>
      <c r="J21" s="4"/>
      <c r="K21" s="4" t="str">
        <f>IFERROR(H21/G21*I21,"")</f>
        <v/>
      </c>
      <c r="L21" s="4"/>
      <c r="M21" s="4"/>
      <c r="N21" s="4"/>
      <c r="O21" s="24"/>
    </row>
    <row r="22" s="1" customFormat="1" ht="22.6" customHeight="1" spans="1:15">
      <c r="A22" s="4"/>
      <c r="B22" s="4"/>
      <c r="C22" s="4" t="s">
        <v>56</v>
      </c>
      <c r="D22" s="22" t="s">
        <v>80</v>
      </c>
      <c r="E22" s="22"/>
      <c r="F22" s="22"/>
      <c r="G22" s="17" t="s">
        <v>81</v>
      </c>
      <c r="H22" s="18">
        <v>0.9</v>
      </c>
      <c r="I22" s="4">
        <v>9</v>
      </c>
      <c r="J22" s="4"/>
      <c r="K22" s="4">
        <f>9*0.9</f>
        <v>8.1</v>
      </c>
      <c r="L22" s="4"/>
      <c r="M22" s="4"/>
      <c r="N22" s="4"/>
      <c r="O22" s="24"/>
    </row>
    <row r="23" s="1" customFormat="1" ht="22.6" customHeight="1" spans="1:15">
      <c r="A23" s="4"/>
      <c r="B23" s="4"/>
      <c r="C23" s="4"/>
      <c r="D23" s="22" t="s">
        <v>82</v>
      </c>
      <c r="E23" s="22"/>
      <c r="F23" s="22"/>
      <c r="G23" s="17" t="s">
        <v>81</v>
      </c>
      <c r="H23" s="18">
        <v>0.9</v>
      </c>
      <c r="I23" s="4">
        <v>8</v>
      </c>
      <c r="J23" s="4"/>
      <c r="K23" s="4">
        <f>8*0.9</f>
        <v>7.2</v>
      </c>
      <c r="L23" s="4"/>
      <c r="M23" s="4"/>
      <c r="N23" s="4"/>
      <c r="O23" s="24"/>
    </row>
    <row r="24" s="1" customFormat="1" ht="22.6" customHeight="1" spans="1:15">
      <c r="A24" s="4"/>
      <c r="B24" s="4"/>
      <c r="C24" s="4" t="s">
        <v>60</v>
      </c>
      <c r="D24" s="22"/>
      <c r="E24" s="22"/>
      <c r="F24" s="22"/>
      <c r="G24" s="4"/>
      <c r="H24" s="4"/>
      <c r="I24" s="4"/>
      <c r="J24" s="4"/>
      <c r="K24" s="4" t="str">
        <f>IFERROR(H24/G24*I24,"")</f>
        <v/>
      </c>
      <c r="L24" s="4"/>
      <c r="M24" s="4"/>
      <c r="N24" s="4"/>
      <c r="O24" s="24"/>
    </row>
    <row r="25" s="1" customFormat="1" ht="22.6" customHeight="1" spans="1:15">
      <c r="A25" s="4"/>
      <c r="B25" s="4"/>
      <c r="C25" s="4" t="s">
        <v>61</v>
      </c>
      <c r="D25" s="22" t="s">
        <v>83</v>
      </c>
      <c r="E25" s="22"/>
      <c r="F25" s="22"/>
      <c r="G25" s="17" t="s">
        <v>84</v>
      </c>
      <c r="H25" s="18">
        <v>0.9</v>
      </c>
      <c r="I25" s="4">
        <v>7</v>
      </c>
      <c r="J25" s="4"/>
      <c r="K25" s="4">
        <f>7*0.9</f>
        <v>6.3</v>
      </c>
      <c r="L25" s="4"/>
      <c r="M25" s="4"/>
      <c r="N25" s="4"/>
      <c r="O25" s="24"/>
    </row>
    <row r="26" s="1" customFormat="1" ht="22.6" customHeight="1" spans="1:15">
      <c r="A26" s="4"/>
      <c r="B26" s="4"/>
      <c r="C26" s="4"/>
      <c r="D26" s="22" t="s">
        <v>85</v>
      </c>
      <c r="E26" s="22"/>
      <c r="F26" s="22"/>
      <c r="G26" s="17" t="s">
        <v>86</v>
      </c>
      <c r="H26" s="17" t="s">
        <v>86</v>
      </c>
      <c r="I26" s="4">
        <v>6</v>
      </c>
      <c r="J26" s="4"/>
      <c r="K26" s="4">
        <v>6</v>
      </c>
      <c r="L26" s="4"/>
      <c r="M26" s="4"/>
      <c r="N26" s="4"/>
      <c r="O26" s="24"/>
    </row>
    <row r="27" s="1" customFormat="1" ht="22.6" customHeight="1" spans="1:15">
      <c r="A27" s="4"/>
      <c r="B27" s="4" t="s">
        <v>65</v>
      </c>
      <c r="C27" s="4" t="s">
        <v>66</v>
      </c>
      <c r="D27" s="22" t="s">
        <v>87</v>
      </c>
      <c r="E27" s="22"/>
      <c r="F27" s="22"/>
      <c r="G27" s="17" t="s">
        <v>88</v>
      </c>
      <c r="H27" s="18">
        <v>0.92</v>
      </c>
      <c r="I27" s="4">
        <v>10</v>
      </c>
      <c r="J27" s="4"/>
      <c r="K27" s="4">
        <v>10</v>
      </c>
      <c r="L27" s="4"/>
      <c r="M27" s="4"/>
      <c r="N27" s="4"/>
      <c r="O27" s="24"/>
    </row>
    <row r="28" s="1" customFormat="1" ht="15.85" customHeight="1" spans="1:15">
      <c r="A28" s="22" t="s">
        <v>69</v>
      </c>
      <c r="B28" s="22"/>
      <c r="C28" s="22"/>
      <c r="D28" s="22"/>
      <c r="E28" s="22"/>
      <c r="F28" s="22"/>
      <c r="G28" s="22"/>
      <c r="H28" s="22"/>
      <c r="I28" s="22">
        <f>SUM(I14:J27)+J6</f>
        <v>100</v>
      </c>
      <c r="J28" s="22"/>
      <c r="K28" s="4">
        <v>97.6</v>
      </c>
      <c r="L28" s="4"/>
      <c r="M28" s="14"/>
      <c r="N28" s="14"/>
      <c r="O28" s="24"/>
    </row>
    <row r="29" s="1" customFormat="1" spans="15:15">
      <c r="O29" s="27"/>
    </row>
    <row r="30" s="1" customFormat="1" spans="15:15">
      <c r="O30" s="27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8.88333333333333" style="1" customWidth="1"/>
    <col min="6" max="6" width="5.88333333333333" style="1" customWidth="1"/>
    <col min="7" max="8" width="15.775" style="1" customWidth="1"/>
    <col min="9" max="9" width="4.55833333333333" style="1" customWidth="1"/>
    <col min="10" max="10" width="5.88333333333333" style="1" customWidth="1"/>
    <col min="11" max="11" width="6.33333333333333" style="1" customWidth="1"/>
    <col min="12" max="13" width="4.44166666666667" style="1" customWidth="1"/>
    <col min="14" max="14" width="6.66666666666667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</row>
    <row r="3" s="1" customFormat="1" ht="15.9" customHeight="1" spans="1:15">
      <c r="A3" s="4" t="s">
        <v>2</v>
      </c>
      <c r="B3" s="4"/>
      <c r="C3" s="4" t="s">
        <v>89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4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4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4"/>
    </row>
    <row r="6" s="1" customFormat="1" ht="15.9" customHeight="1" spans="1:15">
      <c r="A6" s="7"/>
      <c r="B6" s="8"/>
      <c r="C6" s="9" t="s">
        <v>14</v>
      </c>
      <c r="D6" s="9"/>
      <c r="E6" s="10">
        <v>45</v>
      </c>
      <c r="F6" s="10">
        <v>11.31</v>
      </c>
      <c r="G6" s="10"/>
      <c r="H6" s="10">
        <v>11.31</v>
      </c>
      <c r="I6" s="10"/>
      <c r="J6" s="4">
        <v>10</v>
      </c>
      <c r="K6" s="4"/>
      <c r="L6" s="25">
        <f t="shared" ref="L6:L9" si="0">IFERROR(H6/F6,"")</f>
        <v>1</v>
      </c>
      <c r="M6" s="25"/>
      <c r="N6" s="4">
        <f>IFERROR(L6*J6,"")</f>
        <v>10</v>
      </c>
      <c r="O6" s="26"/>
    </row>
    <row r="7" s="1" customFormat="1" ht="15.9" customHeight="1" spans="1:15">
      <c r="A7" s="7"/>
      <c r="B7" s="8"/>
      <c r="C7" s="4" t="s">
        <v>15</v>
      </c>
      <c r="D7" s="4"/>
      <c r="E7" s="10">
        <v>45</v>
      </c>
      <c r="F7" s="10">
        <v>11.31</v>
      </c>
      <c r="G7" s="10"/>
      <c r="H7" s="10">
        <v>11.31</v>
      </c>
      <c r="I7" s="10"/>
      <c r="J7" s="4" t="s">
        <v>16</v>
      </c>
      <c r="K7" s="4"/>
      <c r="L7" s="25">
        <f t="shared" si="0"/>
        <v>1</v>
      </c>
      <c r="M7" s="25"/>
      <c r="N7" s="4" t="s">
        <v>16</v>
      </c>
      <c r="O7" s="26"/>
    </row>
    <row r="8" s="1" customFormat="1" ht="15.9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5" t="str">
        <f t="shared" si="0"/>
        <v/>
      </c>
      <c r="M8" s="25"/>
      <c r="N8" s="4" t="s">
        <v>16</v>
      </c>
      <c r="O8" s="26"/>
    </row>
    <row r="9" s="1" customFormat="1" ht="15.9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5" t="str">
        <f t="shared" si="0"/>
        <v/>
      </c>
      <c r="M9" s="25"/>
      <c r="N9" s="4" t="s">
        <v>16</v>
      </c>
      <c r="O9" s="26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4"/>
    </row>
    <row r="11" s="1" customFormat="1" ht="61" customHeight="1" spans="1:15">
      <c r="A11" s="4"/>
      <c r="B11" s="30" t="s">
        <v>90</v>
      </c>
      <c r="C11" s="30"/>
      <c r="D11" s="30"/>
      <c r="E11" s="30"/>
      <c r="F11" s="30"/>
      <c r="G11" s="30"/>
      <c r="H11" s="30" t="s">
        <v>91</v>
      </c>
      <c r="I11" s="30"/>
      <c r="J11" s="30"/>
      <c r="K11" s="30"/>
      <c r="L11" s="30"/>
      <c r="M11" s="30"/>
      <c r="N11" s="30"/>
      <c r="O11" s="27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4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4"/>
    </row>
    <row r="14" s="1" customFormat="1" ht="20" customHeight="1" spans="1:15">
      <c r="A14" s="4"/>
      <c r="B14" s="4" t="s">
        <v>31</v>
      </c>
      <c r="C14" s="4" t="s">
        <v>32</v>
      </c>
      <c r="D14" s="16" t="s">
        <v>92</v>
      </c>
      <c r="E14" s="16"/>
      <c r="F14" s="16"/>
      <c r="G14" s="17" t="s">
        <v>93</v>
      </c>
      <c r="H14" s="17" t="s">
        <v>94</v>
      </c>
      <c r="I14" s="4">
        <v>5</v>
      </c>
      <c r="J14" s="4"/>
      <c r="K14" s="4">
        <v>5</v>
      </c>
      <c r="L14" s="4"/>
      <c r="M14" s="4"/>
      <c r="N14" s="4"/>
      <c r="O14" s="24"/>
    </row>
    <row r="15" s="1" customFormat="1" ht="20" customHeight="1" spans="1:15">
      <c r="A15" s="4"/>
      <c r="B15" s="4"/>
      <c r="C15" s="4"/>
      <c r="D15" s="16" t="s">
        <v>95</v>
      </c>
      <c r="E15" s="16"/>
      <c r="F15" s="16"/>
      <c r="G15" s="17" t="s">
        <v>74</v>
      </c>
      <c r="H15" s="17" t="s">
        <v>74</v>
      </c>
      <c r="I15" s="4">
        <v>6</v>
      </c>
      <c r="J15" s="4"/>
      <c r="K15" s="4">
        <v>6</v>
      </c>
      <c r="L15" s="4"/>
      <c r="M15" s="4"/>
      <c r="N15" s="4"/>
      <c r="O15" s="24"/>
    </row>
    <row r="16" s="1" customFormat="1" ht="20" customHeight="1" spans="1:15">
      <c r="A16" s="4"/>
      <c r="B16" s="4"/>
      <c r="C16" s="4" t="s">
        <v>39</v>
      </c>
      <c r="D16" s="16" t="s">
        <v>75</v>
      </c>
      <c r="E16" s="16"/>
      <c r="F16" s="16"/>
      <c r="G16" s="18">
        <v>1</v>
      </c>
      <c r="H16" s="18">
        <v>1</v>
      </c>
      <c r="I16" s="4">
        <v>6</v>
      </c>
      <c r="J16" s="4"/>
      <c r="K16" s="4">
        <f t="shared" ref="K16:K21" si="1">IFERROR(H16/G16*I16,"")</f>
        <v>6</v>
      </c>
      <c r="L16" s="4"/>
      <c r="M16" s="4"/>
      <c r="N16" s="4"/>
      <c r="O16" s="24"/>
    </row>
    <row r="17" s="1" customFormat="1" ht="20" customHeight="1" spans="1:15">
      <c r="A17" s="4"/>
      <c r="B17" s="4"/>
      <c r="C17" s="4"/>
      <c r="D17" s="16" t="s">
        <v>96</v>
      </c>
      <c r="E17" s="16"/>
      <c r="F17" s="16"/>
      <c r="G17" s="18">
        <v>1</v>
      </c>
      <c r="H17" s="18">
        <v>1</v>
      </c>
      <c r="I17" s="4">
        <v>6</v>
      </c>
      <c r="J17" s="4"/>
      <c r="K17" s="4">
        <f t="shared" si="1"/>
        <v>6</v>
      </c>
      <c r="L17" s="4"/>
      <c r="M17" s="4"/>
      <c r="N17" s="4"/>
      <c r="O17" s="24"/>
    </row>
    <row r="18" s="1" customFormat="1" ht="20" customHeight="1" spans="1:15">
      <c r="A18" s="4"/>
      <c r="B18" s="4"/>
      <c r="C18" s="4"/>
      <c r="D18" s="16" t="s">
        <v>77</v>
      </c>
      <c r="E18" s="16"/>
      <c r="F18" s="16"/>
      <c r="G18" s="18">
        <v>1</v>
      </c>
      <c r="H18" s="18">
        <v>1</v>
      </c>
      <c r="I18" s="4">
        <v>6</v>
      </c>
      <c r="J18" s="4"/>
      <c r="K18" s="4">
        <v>6</v>
      </c>
      <c r="L18" s="4"/>
      <c r="M18" s="4"/>
      <c r="N18" s="4"/>
      <c r="O18" s="24"/>
    </row>
    <row r="19" s="1" customFormat="1" ht="20" customHeight="1" spans="1:15">
      <c r="A19" s="4"/>
      <c r="B19" s="4"/>
      <c r="C19" s="4"/>
      <c r="D19" s="16" t="s">
        <v>97</v>
      </c>
      <c r="E19" s="16"/>
      <c r="F19" s="16"/>
      <c r="G19" s="18">
        <v>1</v>
      </c>
      <c r="H19" s="18">
        <v>1</v>
      </c>
      <c r="I19" s="4">
        <v>6</v>
      </c>
      <c r="J19" s="4"/>
      <c r="K19" s="4">
        <v>6</v>
      </c>
      <c r="L19" s="4"/>
      <c r="M19" s="4"/>
      <c r="N19" s="4"/>
      <c r="O19" s="24"/>
    </row>
    <row r="20" s="1" customFormat="1" ht="20" customHeight="1" spans="1:15">
      <c r="A20" s="4"/>
      <c r="B20" s="4"/>
      <c r="C20" s="4" t="s">
        <v>44</v>
      </c>
      <c r="D20" s="16" t="s">
        <v>48</v>
      </c>
      <c r="E20" s="16"/>
      <c r="F20" s="16"/>
      <c r="G20" s="19">
        <v>43831</v>
      </c>
      <c r="H20" s="19">
        <v>43831</v>
      </c>
      <c r="I20" s="4">
        <v>5</v>
      </c>
      <c r="J20" s="4"/>
      <c r="K20" s="4">
        <f t="shared" si="1"/>
        <v>5</v>
      </c>
      <c r="L20" s="4"/>
      <c r="M20" s="4"/>
      <c r="N20" s="4"/>
      <c r="O20" s="24"/>
    </row>
    <row r="21" s="1" customFormat="1" ht="20" customHeight="1" spans="1:15">
      <c r="A21" s="4"/>
      <c r="B21" s="4"/>
      <c r="C21" s="4"/>
      <c r="D21" s="16" t="s">
        <v>46</v>
      </c>
      <c r="E21" s="16"/>
      <c r="F21" s="16"/>
      <c r="G21" s="19">
        <v>44196</v>
      </c>
      <c r="H21" s="19">
        <v>44196</v>
      </c>
      <c r="I21" s="4">
        <v>5</v>
      </c>
      <c r="J21" s="4"/>
      <c r="K21" s="4">
        <f t="shared" si="1"/>
        <v>5</v>
      </c>
      <c r="L21" s="4"/>
      <c r="M21" s="4"/>
      <c r="N21" s="4"/>
      <c r="O21" s="24"/>
    </row>
    <row r="22" s="1" customFormat="1" ht="20" customHeight="1" spans="1:15">
      <c r="A22" s="4"/>
      <c r="B22" s="4"/>
      <c r="C22" s="4" t="s">
        <v>50</v>
      </c>
      <c r="D22" s="16" t="s">
        <v>89</v>
      </c>
      <c r="E22" s="16"/>
      <c r="F22" s="16"/>
      <c r="G22" s="17" t="s">
        <v>98</v>
      </c>
      <c r="H22" s="17" t="s">
        <v>99</v>
      </c>
      <c r="I22" s="4">
        <v>5</v>
      </c>
      <c r="J22" s="4"/>
      <c r="K22" s="31">
        <f>11.31/45*5</f>
        <v>1.25666666666667</v>
      </c>
      <c r="L22" s="31"/>
      <c r="M22" s="4" t="s">
        <v>100</v>
      </c>
      <c r="N22" s="4"/>
      <c r="O22" s="29"/>
    </row>
    <row r="23" s="1" customFormat="1" ht="20" customHeight="1" spans="1:15">
      <c r="A23" s="4"/>
      <c r="B23" s="4" t="s">
        <v>54</v>
      </c>
      <c r="C23" s="4" t="s">
        <v>55</v>
      </c>
      <c r="D23" s="16"/>
      <c r="E23" s="16"/>
      <c r="F23" s="16"/>
      <c r="G23" s="4"/>
      <c r="H23" s="4"/>
      <c r="I23" s="4"/>
      <c r="J23" s="4"/>
      <c r="K23" s="4" t="str">
        <f>IFERROR(H23/G23*I23,"")</f>
        <v/>
      </c>
      <c r="L23" s="4"/>
      <c r="M23" s="4"/>
      <c r="N23" s="4"/>
      <c r="O23" s="24"/>
    </row>
    <row r="24" s="1" customFormat="1" ht="20" customHeight="1" spans="1:15">
      <c r="A24" s="4"/>
      <c r="B24" s="4"/>
      <c r="C24" s="4" t="s">
        <v>56</v>
      </c>
      <c r="D24" s="16" t="s">
        <v>101</v>
      </c>
      <c r="E24" s="16"/>
      <c r="F24" s="16"/>
      <c r="G24" s="17" t="s">
        <v>102</v>
      </c>
      <c r="H24" s="18">
        <v>0.9</v>
      </c>
      <c r="I24" s="4">
        <v>10</v>
      </c>
      <c r="J24" s="4"/>
      <c r="K24" s="4">
        <v>9</v>
      </c>
      <c r="L24" s="4"/>
      <c r="M24" s="4"/>
      <c r="N24" s="4"/>
      <c r="O24" s="24"/>
    </row>
    <row r="25" s="1" customFormat="1" ht="20" customHeight="1" spans="1:15">
      <c r="A25" s="4"/>
      <c r="B25" s="4"/>
      <c r="C25" s="4" t="s">
        <v>60</v>
      </c>
      <c r="D25" s="16"/>
      <c r="E25" s="16"/>
      <c r="F25" s="16"/>
      <c r="G25" s="4"/>
      <c r="H25" s="4"/>
      <c r="I25" s="4"/>
      <c r="J25" s="4"/>
      <c r="K25" s="4" t="str">
        <f>IFERROR(H25/G25*I25,"")</f>
        <v/>
      </c>
      <c r="L25" s="4"/>
      <c r="M25" s="4"/>
      <c r="N25" s="4"/>
      <c r="O25" s="24"/>
    </row>
    <row r="26" s="1" customFormat="1" ht="20" customHeight="1" spans="1:15">
      <c r="A26" s="4"/>
      <c r="B26" s="4"/>
      <c r="C26" s="4" t="s">
        <v>61</v>
      </c>
      <c r="D26" s="16" t="s">
        <v>83</v>
      </c>
      <c r="E26" s="16"/>
      <c r="F26" s="16"/>
      <c r="G26" s="17" t="s">
        <v>84</v>
      </c>
      <c r="H26" s="18">
        <v>0.9</v>
      </c>
      <c r="I26" s="4">
        <v>10</v>
      </c>
      <c r="J26" s="4"/>
      <c r="K26" s="4">
        <v>9</v>
      </c>
      <c r="L26" s="4"/>
      <c r="M26" s="4"/>
      <c r="N26" s="4"/>
      <c r="O26" s="24"/>
    </row>
    <row r="27" s="1" customFormat="1" ht="20" customHeight="1" spans="1:15">
      <c r="A27" s="4"/>
      <c r="B27" s="4"/>
      <c r="C27" s="4"/>
      <c r="D27" s="16" t="s">
        <v>85</v>
      </c>
      <c r="E27" s="16"/>
      <c r="F27" s="16"/>
      <c r="G27" s="17" t="s">
        <v>86</v>
      </c>
      <c r="H27" s="17" t="s">
        <v>86</v>
      </c>
      <c r="I27" s="4">
        <v>10</v>
      </c>
      <c r="J27" s="4"/>
      <c r="K27" s="4">
        <v>10</v>
      </c>
      <c r="L27" s="4"/>
      <c r="M27" s="4"/>
      <c r="N27" s="4"/>
      <c r="O27" s="24"/>
    </row>
    <row r="28" s="1" customFormat="1" ht="20" customHeight="1" spans="1:15">
      <c r="A28" s="4"/>
      <c r="B28" s="4" t="s">
        <v>65</v>
      </c>
      <c r="C28" s="4" t="s">
        <v>66</v>
      </c>
      <c r="D28" s="16" t="s">
        <v>67</v>
      </c>
      <c r="E28" s="16"/>
      <c r="F28" s="16"/>
      <c r="G28" s="17" t="s">
        <v>88</v>
      </c>
      <c r="H28" s="18">
        <v>0.92</v>
      </c>
      <c r="I28" s="4">
        <v>10</v>
      </c>
      <c r="J28" s="4"/>
      <c r="K28" s="4">
        <v>10</v>
      </c>
      <c r="L28" s="4"/>
      <c r="M28" s="4"/>
      <c r="N28" s="4"/>
      <c r="O28" s="24"/>
    </row>
    <row r="29" s="1" customFormat="1" ht="18.8" customHeight="1" spans="1:15">
      <c r="A29" s="22" t="s">
        <v>69</v>
      </c>
      <c r="B29" s="22"/>
      <c r="C29" s="22"/>
      <c r="D29" s="22"/>
      <c r="E29" s="22"/>
      <c r="F29" s="22"/>
      <c r="G29" s="22"/>
      <c r="H29" s="22"/>
      <c r="I29" s="22">
        <f>SUM(I14:J28)+J6</f>
        <v>100</v>
      </c>
      <c r="J29" s="22"/>
      <c r="K29" s="4">
        <v>94.26</v>
      </c>
      <c r="L29" s="4"/>
      <c r="M29" s="14"/>
      <c r="N29" s="14"/>
      <c r="O29" s="24"/>
    </row>
    <row r="30" s="1" customFormat="1" spans="15:15">
      <c r="O30" s="27"/>
    </row>
    <row r="31" s="1" customFormat="1" spans="15:15">
      <c r="O31" s="27"/>
    </row>
  </sheetData>
  <mergeCells count="120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2"/>
    <mergeCell ref="B23:B27"/>
    <mergeCell ref="C12:C13"/>
    <mergeCell ref="C14:C15"/>
    <mergeCell ref="C16:C19"/>
    <mergeCell ref="C20:C21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O17" sqref="O17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1.2166666666667" style="1" customWidth="1"/>
    <col min="6" max="6" width="5.88333333333333" style="1" customWidth="1"/>
    <col min="7" max="8" width="16.3333333333333" style="1" customWidth="1"/>
    <col min="9" max="9" width="4.55833333333333" style="1" customWidth="1"/>
    <col min="10" max="10" width="5.88333333333333" style="1" customWidth="1"/>
    <col min="11" max="12" width="5.10833333333333" style="1" customWidth="1"/>
    <col min="13" max="13" width="4.44166666666667" style="1" customWidth="1"/>
    <col min="14" max="14" width="6.66666666666667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</row>
    <row r="3" s="1" customFormat="1" ht="15.9" customHeight="1" spans="1:15">
      <c r="A3" s="4" t="s">
        <v>2</v>
      </c>
      <c r="B3" s="4"/>
      <c r="C3" s="4" t="s">
        <v>103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4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4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4"/>
    </row>
    <row r="6" s="1" customFormat="1" ht="15.9" customHeight="1" spans="1:15">
      <c r="A6" s="7"/>
      <c r="B6" s="8"/>
      <c r="C6" s="9" t="s">
        <v>14</v>
      </c>
      <c r="D6" s="9"/>
      <c r="E6" s="10">
        <v>10</v>
      </c>
      <c r="F6" s="10">
        <v>3.65</v>
      </c>
      <c r="G6" s="10"/>
      <c r="H6" s="10">
        <v>3.65</v>
      </c>
      <c r="I6" s="10"/>
      <c r="J6" s="4">
        <v>10</v>
      </c>
      <c r="K6" s="4"/>
      <c r="L6" s="25">
        <f t="shared" ref="L6:L9" si="0">IFERROR(H6/F6,"")</f>
        <v>1</v>
      </c>
      <c r="M6" s="25"/>
      <c r="N6" s="4">
        <f>IFERROR(L6*J6,"")</f>
        <v>10</v>
      </c>
      <c r="O6" s="26"/>
    </row>
    <row r="7" s="1" customFormat="1" ht="15.9" customHeight="1" spans="1:15">
      <c r="A7" s="7"/>
      <c r="B7" s="8"/>
      <c r="C7" s="4" t="s">
        <v>15</v>
      </c>
      <c r="D7" s="4"/>
      <c r="E7" s="10">
        <v>10</v>
      </c>
      <c r="F7" s="10">
        <v>3.65</v>
      </c>
      <c r="G7" s="10"/>
      <c r="H7" s="10">
        <v>3.65</v>
      </c>
      <c r="I7" s="10"/>
      <c r="J7" s="4" t="s">
        <v>16</v>
      </c>
      <c r="K7" s="4"/>
      <c r="L7" s="25">
        <f t="shared" si="0"/>
        <v>1</v>
      </c>
      <c r="M7" s="25"/>
      <c r="N7" s="4" t="s">
        <v>16</v>
      </c>
      <c r="O7" s="26"/>
    </row>
    <row r="8" s="1" customFormat="1" ht="15.9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5" t="str">
        <f t="shared" si="0"/>
        <v/>
      </c>
      <c r="M8" s="25"/>
      <c r="N8" s="4" t="s">
        <v>16</v>
      </c>
      <c r="O8" s="26"/>
    </row>
    <row r="9" s="1" customFormat="1" ht="15.9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5" t="str">
        <f t="shared" si="0"/>
        <v/>
      </c>
      <c r="M9" s="25"/>
      <c r="N9" s="4" t="s">
        <v>16</v>
      </c>
      <c r="O9" s="26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4"/>
    </row>
    <row r="11" s="1" customFormat="1" ht="68.85" customHeight="1" spans="1:15">
      <c r="A11" s="4"/>
      <c r="B11" s="15" t="s">
        <v>104</v>
      </c>
      <c r="C11" s="15"/>
      <c r="D11" s="15"/>
      <c r="E11" s="15"/>
      <c r="F11" s="15"/>
      <c r="G11" s="15"/>
      <c r="H11" s="15" t="s">
        <v>105</v>
      </c>
      <c r="I11" s="15"/>
      <c r="J11" s="15"/>
      <c r="K11" s="15"/>
      <c r="L11" s="15"/>
      <c r="M11" s="15"/>
      <c r="N11" s="15"/>
      <c r="O11" s="27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4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4"/>
    </row>
    <row r="14" s="1" customFormat="1" ht="23.15" customHeight="1" spans="1:15">
      <c r="A14" s="4"/>
      <c r="B14" s="4" t="s">
        <v>31</v>
      </c>
      <c r="C14" s="4" t="s">
        <v>32</v>
      </c>
      <c r="D14" s="16" t="s">
        <v>106</v>
      </c>
      <c r="E14" s="16"/>
      <c r="F14" s="16"/>
      <c r="G14" s="17" t="s">
        <v>107</v>
      </c>
      <c r="H14" s="17" t="s">
        <v>108</v>
      </c>
      <c r="I14" s="4">
        <v>5</v>
      </c>
      <c r="J14" s="4"/>
      <c r="K14" s="4">
        <v>2.5</v>
      </c>
      <c r="L14" s="4"/>
      <c r="M14" s="4"/>
      <c r="N14" s="4"/>
      <c r="O14" s="24"/>
    </row>
    <row r="15" s="1" customFormat="1" ht="23.15" customHeight="1" spans="1:15">
      <c r="A15" s="4"/>
      <c r="B15" s="4"/>
      <c r="C15" s="4"/>
      <c r="D15" s="16" t="s">
        <v>109</v>
      </c>
      <c r="E15" s="16"/>
      <c r="F15" s="16"/>
      <c r="G15" s="17" t="s">
        <v>110</v>
      </c>
      <c r="H15" s="17" t="s">
        <v>110</v>
      </c>
      <c r="I15" s="4">
        <v>6</v>
      </c>
      <c r="J15" s="4"/>
      <c r="K15" s="4">
        <v>6</v>
      </c>
      <c r="L15" s="4"/>
      <c r="M15" s="4"/>
      <c r="N15" s="4"/>
      <c r="O15" s="24"/>
    </row>
    <row r="16" s="1" customFormat="1" ht="23.15" customHeight="1" spans="1:15">
      <c r="A16" s="4"/>
      <c r="B16" s="4"/>
      <c r="C16" s="4" t="s">
        <v>39</v>
      </c>
      <c r="D16" s="16" t="s">
        <v>75</v>
      </c>
      <c r="E16" s="16"/>
      <c r="F16" s="16"/>
      <c r="G16" s="18">
        <v>1</v>
      </c>
      <c r="H16" s="18">
        <v>1</v>
      </c>
      <c r="I16" s="4">
        <v>6</v>
      </c>
      <c r="J16" s="4"/>
      <c r="K16" s="4">
        <f t="shared" ref="K16:K20" si="1">IFERROR(H16/G16*I16,"")</f>
        <v>6</v>
      </c>
      <c r="L16" s="4"/>
      <c r="M16" s="4"/>
      <c r="N16" s="4"/>
      <c r="O16" s="24"/>
    </row>
    <row r="17" s="1" customFormat="1" ht="23.15" customHeight="1" spans="1:15">
      <c r="A17" s="4"/>
      <c r="B17" s="4"/>
      <c r="C17" s="4"/>
      <c r="D17" s="16" t="s">
        <v>77</v>
      </c>
      <c r="E17" s="16"/>
      <c r="F17" s="16"/>
      <c r="G17" s="18">
        <v>1</v>
      </c>
      <c r="H17" s="18">
        <v>1</v>
      </c>
      <c r="I17" s="4">
        <v>6</v>
      </c>
      <c r="J17" s="4"/>
      <c r="K17" s="4">
        <f t="shared" si="1"/>
        <v>6</v>
      </c>
      <c r="L17" s="4"/>
      <c r="M17" s="4"/>
      <c r="N17" s="4"/>
      <c r="O17" s="24"/>
    </row>
    <row r="18" s="1" customFormat="1" ht="23.15" customHeight="1" spans="1:15">
      <c r="A18" s="4"/>
      <c r="B18" s="4"/>
      <c r="C18" s="4"/>
      <c r="D18" s="16" t="s">
        <v>111</v>
      </c>
      <c r="E18" s="16"/>
      <c r="F18" s="16"/>
      <c r="G18" s="18">
        <v>1</v>
      </c>
      <c r="H18" s="18">
        <v>1</v>
      </c>
      <c r="I18" s="4">
        <v>6</v>
      </c>
      <c r="J18" s="4"/>
      <c r="K18" s="4">
        <f t="shared" si="1"/>
        <v>6</v>
      </c>
      <c r="L18" s="4"/>
      <c r="M18" s="4"/>
      <c r="N18" s="4"/>
      <c r="O18" s="24"/>
    </row>
    <row r="19" s="1" customFormat="1" ht="23.15" customHeight="1" spans="1:15">
      <c r="A19" s="4"/>
      <c r="B19" s="4"/>
      <c r="C19" s="4" t="s">
        <v>44</v>
      </c>
      <c r="D19" s="16" t="s">
        <v>48</v>
      </c>
      <c r="E19" s="16"/>
      <c r="F19" s="16"/>
      <c r="G19" s="19">
        <v>43831</v>
      </c>
      <c r="H19" s="19">
        <v>43831</v>
      </c>
      <c r="I19" s="4">
        <v>5</v>
      </c>
      <c r="J19" s="4"/>
      <c r="K19" s="4">
        <f t="shared" si="1"/>
        <v>5</v>
      </c>
      <c r="L19" s="4"/>
      <c r="M19" s="4"/>
      <c r="N19" s="4"/>
      <c r="O19" s="24"/>
    </row>
    <row r="20" s="1" customFormat="1" ht="23.15" customHeight="1" spans="1:15">
      <c r="A20" s="4"/>
      <c r="B20" s="4"/>
      <c r="C20" s="4"/>
      <c r="D20" s="16" t="s">
        <v>46</v>
      </c>
      <c r="E20" s="16"/>
      <c r="F20" s="16"/>
      <c r="G20" s="19">
        <v>44196</v>
      </c>
      <c r="H20" s="19">
        <v>44196</v>
      </c>
      <c r="I20" s="4">
        <v>5</v>
      </c>
      <c r="J20" s="4"/>
      <c r="K20" s="4">
        <f t="shared" si="1"/>
        <v>5</v>
      </c>
      <c r="L20" s="4"/>
      <c r="M20" s="4"/>
      <c r="N20" s="4"/>
      <c r="O20" s="24"/>
    </row>
    <row r="21" s="1" customFormat="1" ht="23.15" customHeight="1" spans="1:15">
      <c r="A21" s="4"/>
      <c r="B21" s="4"/>
      <c r="C21" s="4" t="s">
        <v>50</v>
      </c>
      <c r="D21" s="16" t="s">
        <v>103</v>
      </c>
      <c r="E21" s="16"/>
      <c r="F21" s="16"/>
      <c r="G21" s="19" t="s">
        <v>112</v>
      </c>
      <c r="H21" s="17" t="s">
        <v>113</v>
      </c>
      <c r="I21" s="4">
        <v>5</v>
      </c>
      <c r="J21" s="4"/>
      <c r="K21" s="28">
        <f>3.65/10*5</f>
        <v>1.825</v>
      </c>
      <c r="L21" s="28"/>
      <c r="M21" s="4"/>
      <c r="N21" s="4"/>
      <c r="O21" s="29"/>
    </row>
    <row r="22" s="1" customFormat="1" ht="23.15" customHeight="1" spans="1:15">
      <c r="A22" s="4"/>
      <c r="B22" s="4"/>
      <c r="C22" s="4"/>
      <c r="D22" s="16" t="s">
        <v>114</v>
      </c>
      <c r="E22" s="16"/>
      <c r="F22" s="16"/>
      <c r="G22" s="17" t="s">
        <v>115</v>
      </c>
      <c r="H22" s="17" t="s">
        <v>115</v>
      </c>
      <c r="I22" s="4">
        <v>6</v>
      </c>
      <c r="J22" s="4"/>
      <c r="K22" s="4">
        <v>6</v>
      </c>
      <c r="L22" s="4"/>
      <c r="M22" s="4"/>
      <c r="N22" s="4"/>
      <c r="O22" s="24"/>
    </row>
    <row r="23" s="1" customFormat="1" ht="23.15" customHeight="1" spans="1:15">
      <c r="A23" s="4"/>
      <c r="B23" s="4" t="s">
        <v>54</v>
      </c>
      <c r="C23" s="4" t="s">
        <v>55</v>
      </c>
      <c r="D23" s="16"/>
      <c r="E23" s="16"/>
      <c r="F23" s="16"/>
      <c r="G23" s="4"/>
      <c r="H23" s="4"/>
      <c r="I23" s="4"/>
      <c r="J23" s="4"/>
      <c r="K23" s="4" t="str">
        <f>IFERROR(H23/G23*I23,"")</f>
        <v/>
      </c>
      <c r="L23" s="4"/>
      <c r="M23" s="4"/>
      <c r="N23" s="4"/>
      <c r="O23" s="24"/>
    </row>
    <row r="24" s="1" customFormat="1" ht="23.15" customHeight="1" spans="1:15">
      <c r="A24" s="4"/>
      <c r="B24" s="4"/>
      <c r="C24" s="4" t="s">
        <v>56</v>
      </c>
      <c r="D24" s="16" t="s">
        <v>116</v>
      </c>
      <c r="E24" s="16"/>
      <c r="F24" s="16"/>
      <c r="G24" s="17" t="s">
        <v>81</v>
      </c>
      <c r="H24" s="20">
        <v>0.9</v>
      </c>
      <c r="I24" s="4">
        <v>9</v>
      </c>
      <c r="J24" s="4"/>
      <c r="K24" s="4">
        <f t="shared" ref="K24:K27" si="2">I24*0.9</f>
        <v>8.1</v>
      </c>
      <c r="L24" s="4"/>
      <c r="M24" s="4"/>
      <c r="N24" s="4"/>
      <c r="O24" s="24"/>
    </row>
    <row r="25" s="1" customFormat="1" ht="23.15" customHeight="1" spans="1:15">
      <c r="A25" s="4"/>
      <c r="B25" s="4"/>
      <c r="C25" s="4"/>
      <c r="D25" s="16" t="s">
        <v>117</v>
      </c>
      <c r="E25" s="16"/>
      <c r="F25" s="16"/>
      <c r="G25" s="17" t="s">
        <v>102</v>
      </c>
      <c r="H25" s="20">
        <v>0.9</v>
      </c>
      <c r="I25" s="4">
        <v>8</v>
      </c>
      <c r="J25" s="4"/>
      <c r="K25" s="4">
        <f t="shared" si="2"/>
        <v>7.2</v>
      </c>
      <c r="L25" s="4"/>
      <c r="M25" s="4"/>
      <c r="N25" s="4"/>
      <c r="O25" s="24"/>
    </row>
    <row r="26" s="1" customFormat="1" ht="23.15" customHeight="1" spans="1:15">
      <c r="A26" s="4"/>
      <c r="B26" s="4"/>
      <c r="C26" s="4" t="s">
        <v>60</v>
      </c>
      <c r="D26" s="16"/>
      <c r="E26" s="16"/>
      <c r="F26" s="16"/>
      <c r="G26" s="4"/>
      <c r="H26" s="21"/>
      <c r="I26" s="4"/>
      <c r="J26" s="4"/>
      <c r="K26" s="4"/>
      <c r="L26" s="4"/>
      <c r="M26" s="4"/>
      <c r="N26" s="4"/>
      <c r="O26" s="24"/>
    </row>
    <row r="27" s="1" customFormat="1" ht="23.15" customHeight="1" spans="1:15">
      <c r="A27" s="4"/>
      <c r="B27" s="4"/>
      <c r="C27" s="4" t="s">
        <v>61</v>
      </c>
      <c r="D27" s="16" t="s">
        <v>83</v>
      </c>
      <c r="E27" s="16"/>
      <c r="F27" s="16"/>
      <c r="G27" s="17" t="s">
        <v>84</v>
      </c>
      <c r="H27" s="20">
        <v>0.9</v>
      </c>
      <c r="I27" s="4">
        <v>7</v>
      </c>
      <c r="J27" s="4"/>
      <c r="K27" s="4">
        <f t="shared" si="2"/>
        <v>6.3</v>
      </c>
      <c r="L27" s="4"/>
      <c r="M27" s="4"/>
      <c r="N27" s="4"/>
      <c r="O27" s="24"/>
    </row>
    <row r="28" s="1" customFormat="1" ht="23.15" customHeight="1" spans="1:15">
      <c r="A28" s="4"/>
      <c r="B28" s="4"/>
      <c r="C28" s="4"/>
      <c r="D28" s="16" t="s">
        <v>85</v>
      </c>
      <c r="E28" s="16"/>
      <c r="F28" s="16"/>
      <c r="G28" s="17" t="s">
        <v>86</v>
      </c>
      <c r="H28" s="17" t="s">
        <v>86</v>
      </c>
      <c r="I28" s="4">
        <v>6</v>
      </c>
      <c r="J28" s="4"/>
      <c r="K28" s="4">
        <v>6</v>
      </c>
      <c r="L28" s="4"/>
      <c r="M28" s="4"/>
      <c r="N28" s="4"/>
      <c r="O28" s="24"/>
    </row>
    <row r="29" s="1" customFormat="1" ht="23.15" customHeight="1" spans="1:15">
      <c r="A29" s="4"/>
      <c r="B29" s="4" t="s">
        <v>65</v>
      </c>
      <c r="C29" s="4" t="s">
        <v>66</v>
      </c>
      <c r="D29" s="16" t="s">
        <v>87</v>
      </c>
      <c r="E29" s="16"/>
      <c r="F29" s="16"/>
      <c r="G29" s="17" t="s">
        <v>68</v>
      </c>
      <c r="H29" s="20">
        <v>0.9</v>
      </c>
      <c r="I29" s="4">
        <v>10</v>
      </c>
      <c r="J29" s="4"/>
      <c r="K29" s="4">
        <v>10</v>
      </c>
      <c r="L29" s="4"/>
      <c r="M29" s="4"/>
      <c r="N29" s="4"/>
      <c r="O29" s="24"/>
    </row>
    <row r="30" s="1" customFormat="1" ht="15.9" customHeight="1" spans="1:15">
      <c r="A30" s="22" t="s">
        <v>69</v>
      </c>
      <c r="B30" s="22"/>
      <c r="C30" s="22"/>
      <c r="D30" s="22"/>
      <c r="E30" s="22"/>
      <c r="F30" s="22"/>
      <c r="G30" s="22"/>
      <c r="H30" s="22"/>
      <c r="I30" s="22">
        <f>SUM(I14:J29)+J6</f>
        <v>100</v>
      </c>
      <c r="J30" s="22"/>
      <c r="K30" s="4">
        <v>92</v>
      </c>
      <c r="L30" s="4"/>
      <c r="M30" s="14"/>
      <c r="N30" s="14"/>
      <c r="O30" s="24"/>
    </row>
    <row r="31" s="1" customFormat="1" spans="15:15">
      <c r="O31" s="27"/>
    </row>
    <row r="32" s="1" customFormat="1" spans="15:15">
      <c r="O32" s="27"/>
    </row>
  </sheetData>
  <mergeCells count="12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10:A11"/>
    <mergeCell ref="A12:A29"/>
    <mergeCell ref="B12:B13"/>
    <mergeCell ref="B14:B22"/>
    <mergeCell ref="B23:B28"/>
    <mergeCell ref="C12:C13"/>
    <mergeCell ref="C14:C15"/>
    <mergeCell ref="C16:C18"/>
    <mergeCell ref="C19:C20"/>
    <mergeCell ref="C21:C22"/>
    <mergeCell ref="C24:C25"/>
    <mergeCell ref="C27:C2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阿图什市应急避险中心建设项目</vt:lpstr>
      <vt:lpstr>车辆运行费</vt:lpstr>
      <vt:lpstr>应急地震救灾经费</vt:lpstr>
      <vt:lpstr>应急管理执法经费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2021-09-28T12:03:19Z</dcterms:created>
  <dcterms:modified xsi:type="dcterms:W3CDTF">2021-09-28T12:04:49Z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