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885" firstSheet="1" activeTab="5"/>
  </bookViews>
  <sheets>
    <sheet name="农村公益电影放映补贴" sheetId="1" r:id="rId1"/>
    <sheet name="车辆运行维护" sheetId="2" r:id="rId2"/>
    <sheet name="大型公益宣传牌项目" sheetId="3" r:id="rId3"/>
    <sheet name="党的十九大精神进万家" sheetId="4" r:id="rId4"/>
    <sheet name="外宣工作经费" sheetId="5" r:id="rId5"/>
    <sheet name="宣传文化队伍培训" sheetId="6" r:id="rId6"/>
  </sheets>
  <definedNames>
    <definedName name="_xlnm.Print_Area" localSheetId="0">农村公益电影放映补贴!$A:$N</definedName>
  </definedNames>
  <calcPr calcId="144525"/>
</workbook>
</file>

<file path=xl/sharedStrings.xml><?xml version="1.0" encoding="utf-8"?>
<sst xmlns="http://schemas.openxmlformats.org/spreadsheetml/2006/main" count="491" uniqueCount="175">
  <si>
    <t>项目支出绩效自评表</t>
  </si>
  <si>
    <t>（2020年度）</t>
  </si>
  <si>
    <t>项目名称</t>
  </si>
  <si>
    <t>农村公益电影放映补贴</t>
  </si>
  <si>
    <t>主管部门</t>
  </si>
  <si>
    <t>中共阿图什市委员会宣传部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</si>
  <si>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</si>
  <si>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</si>
  <si>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</si>
  <si>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</si>
  <si>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</si>
  <si>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</si>
  <si>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</si>
  <si>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</si>
  <si>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</si>
  <si>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</si>
  <si>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</si>
  <si>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</si>
  <si>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</si>
  <si>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</si>
  <si>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</si>
  <si>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</si>
  <si>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按照“每村每月一场公益电影”的目标要求，年度预算内完成全区6乡个乡1镇、76个行政村的农村公益电影912场次目标任务；维护公益电影放映工作的设备更换、维护和放映技术人员培训的正常运行等。</t>
  </si>
  <si>
    <t>维护公益电影放映工作的设备更换、维护和放映技术人员培训的正常运行等。“涉及行政村数量”、“放映覆盖率”、“工作质量达标率”、“项目完成时限”、“项目完成及时率”、“项目持续发挥作用的年限”等指标完成率均达到100%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</si>
  <si>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</si>
  <si>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</si>
  <si>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</si>
  <si>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</si>
  <si>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</si>
  <si>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</si>
  <si>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</si>
  <si>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</si>
  <si>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</si>
  <si>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涉及行政村数量</t>
  </si>
  <si>
    <t>76个</t>
  </si>
  <si>
    <t>电影播放场次</t>
  </si>
  <si>
    <t>912场</t>
  </si>
  <si>
    <t>126场</t>
  </si>
  <si>
    <t>疫情不聚集</t>
  </si>
  <si>
    <t>质量指标</t>
  </si>
  <si>
    <t>放映覆盖率</t>
  </si>
  <si>
    <t>工作质量达标率</t>
  </si>
  <si>
    <t>时效指标</t>
  </si>
  <si>
    <t>项目完成时限</t>
  </si>
  <si>
    <t>2020年12月31日</t>
  </si>
  <si>
    <t>项目完成及时率</t>
  </si>
  <si>
    <t>成本指标</t>
  </si>
  <si>
    <t>放映电影成本</t>
  </si>
  <si>
    <t>200元/场</t>
  </si>
  <si>
    <t>696元/场</t>
  </si>
  <si>
    <t>含电影折旧费</t>
  </si>
  <si>
    <t>效益指标</t>
  </si>
  <si>
    <t>经济效益指标</t>
  </si>
  <si>
    <t>社会效益指标</t>
  </si>
  <si>
    <t>满足农村广大农民群众文化精神生活的需求</t>
  </si>
  <si>
    <t>效果明显</t>
  </si>
  <si>
    <t>生态效益指标</t>
  </si>
  <si>
    <t>可持续影响指标</t>
  </si>
  <si>
    <t>项目持续发挥作用的年限</t>
  </si>
  <si>
    <t>≥1年</t>
  </si>
  <si>
    <t>1年</t>
  </si>
  <si>
    <t>满意度指标</t>
  </si>
  <si>
    <t>服务对象满意度指标</t>
  </si>
  <si>
    <t>村民满意度</t>
  </si>
  <si>
    <t>≥90%</t>
  </si>
  <si>
    <t>总分</t>
  </si>
  <si>
    <t>否</t>
  </si>
  <si>
    <t>车辆运行维护</t>
  </si>
  <si>
    <t>合理安排用车，确保完成各项工作，保障2辆车正常运行，车辆日常维护运行成本1.20万元/辆，确保各项日常工作正常开展，确保我单位用车安全。</t>
  </si>
  <si>
    <t>项目已经全部结束，形成支出2.38万元，已经按时完成预期目标。</t>
  </si>
  <si>
    <t>公务用车数量</t>
  </si>
  <si>
    <t>2辆</t>
  </si>
  <si>
    <t>资金使用合规率</t>
  </si>
  <si>
    <t>车辆正常运行率</t>
  </si>
  <si>
    <t>经费开始时间</t>
  </si>
  <si>
    <t>经费结束时间</t>
  </si>
  <si>
    <t>车辆日常维护运行成本</t>
  </si>
  <si>
    <t>2.40万元</t>
  </si>
  <si>
    <t>2.38万元</t>
  </si>
  <si>
    <t>1.20万元/辆</t>
  </si>
  <si>
    <t>保证人员车辆安全出行</t>
  </si>
  <si>
    <t>效果显著</t>
  </si>
  <si>
    <t>便于开展各项工作任务</t>
  </si>
  <si>
    <t>项目持续期限</t>
  </si>
  <si>
    <t>项目单位组织架构完整，人员定编健全</t>
  </si>
  <si>
    <t>保障项目实施的可持续性</t>
  </si>
  <si>
    <t>工作人员满意度</t>
  </si>
  <si>
    <t>≥96%</t>
  </si>
  <si>
    <t>大型公益宣传牌项目</t>
  </si>
  <si>
    <t>按照上级部门要求做好我市大型公益广告牌的更换工作,以及高架桥梁宣传标语刷漆,营造良好宣传氛围制作条幅、工艺造型宣传牌等。大型宣传牌的制作安装、园艺造型宣传牌以及其他项目，全部进行招投标方式进行，严格按照法律规定和制度执行，施工严格按照国家标准进行，验收以及售后也按照法定程序进行。</t>
  </si>
  <si>
    <t>项目已全部完成。做好我市大型公益广告牌的更换工作,以及高架桥梁宣传标语刷漆,营造良好宣传氛围。制作条幅、工艺造型宣传牌等。大型宣传牌的制作安装、园艺造型宣传牌以及其他项目。</t>
  </si>
  <si>
    <t>工艺宣传造型牌</t>
  </si>
  <si>
    <t>4套</t>
  </si>
  <si>
    <t>制作双语宣传标语及刷字</t>
  </si>
  <si>
    <t>128套</t>
  </si>
  <si>
    <t>宣传条幅及安装</t>
  </si>
  <si>
    <t>452套</t>
  </si>
  <si>
    <t>制作宣传牌、宣传标语</t>
  </si>
  <si>
    <t>312套</t>
  </si>
  <si>
    <t>高速公路、以及其他路段大型宣传牌</t>
  </si>
  <si>
    <t>317套</t>
  </si>
  <si>
    <t>宣传覆盖率</t>
  </si>
  <si>
    <t>资金下拨率</t>
  </si>
  <si>
    <t>经费运转开始时间</t>
  </si>
  <si>
    <t>2020年1月1日</t>
  </si>
  <si>
    <t>经费运转完成时间</t>
  </si>
  <si>
    <t>26.82万元</t>
  </si>
  <si>
    <t>15.77万元</t>
  </si>
  <si>
    <t>10.69万元</t>
  </si>
  <si>
    <t>21.99万元</t>
  </si>
  <si>
    <t>78.85万元</t>
  </si>
  <si>
    <t>加强宣传氛围</t>
  </si>
  <si>
    <t>提高知晓率</t>
  </si>
  <si>
    <t>明显提升</t>
  </si>
  <si>
    <t>服务对象满意度</t>
  </si>
  <si>
    <t>党的十九大精神进万家</t>
  </si>
  <si>
    <t>市委宣传部按照市委的工作安排，在全市开展以农牧民群众为主体、村民小组为单位，不漏一户、不留一人的办班式党的十九大精神进万家大轮训活动。通过 对农牧民群众进行办班式大轮训大宣讲，轮训主要采取“宣讲+文体+知识竞赛+互动+广播”的群众喜闻乐见模式开展，进一步宣传好党的十九大精神</t>
  </si>
  <si>
    <t>通过对农牧民群众进行办班式大轮训大宣讲，采取“宣讲+文体+知识竞赛+互动+广播”的群众喜闻乐见模式开展，进一步宣传好党的十九大精神。</t>
  </si>
  <si>
    <t>购买奖品次数</t>
  </si>
  <si>
    <t>≥2次</t>
  </si>
  <si>
    <t>2次</t>
  </si>
  <si>
    <t>大轮训奖品数量</t>
  </si>
  <si>
    <t>≥4163套</t>
  </si>
  <si>
    <t>4163套</t>
  </si>
  <si>
    <t>开展文体活动场次</t>
  </si>
  <si>
    <t>≥126场</t>
  </si>
  <si>
    <t>开展升国旗宣讲活动场次</t>
  </si>
  <si>
    <t>开展知识竞赛场次</t>
  </si>
  <si>
    <t>宣传报道率</t>
  </si>
  <si>
    <t>项目开始时间</t>
  </si>
  <si>
    <t>项目完成时间</t>
  </si>
  <si>
    <t>采购书本成本</t>
  </si>
  <si>
    <t>5.5万元</t>
  </si>
  <si>
    <t>宣传材料成本</t>
  </si>
  <si>
    <t>3.4万元</t>
  </si>
  <si>
    <t>采购清油成本</t>
  </si>
  <si>
    <t>5.1万元</t>
  </si>
  <si>
    <t>采购电器成本</t>
  </si>
  <si>
    <t>38万元</t>
  </si>
  <si>
    <t>宣传党的十九大精神，丰富农牧民业余文化生活</t>
  </si>
  <si>
    <t>项目持续发挥作用的期限</t>
  </si>
  <si>
    <t>农牧民满意度</t>
  </si>
  <si>
    <t>外宣工作经费</t>
  </si>
  <si>
    <t>阿图什市委宣传部</t>
  </si>
  <si>
    <t>1、按照上级部门的要求做好宣传报道；2、按照要求更换室内外沿街面、高速公路、高架桥、户外墙面等大型公益宣传牌；3、制作各类文化宣传品；4、做好境外、国内来访记者采访事务方面的工作；5、2020年度计划更换宣传标语、制作宣传品不少于2000套；6、宣传报道覆盖率达到100%。</t>
  </si>
  <si>
    <t>因受疫情影响2020年项目形成支出115.22万元。按照上级部门的要求做好宣传报道，更换了室内外沿街面、高速公路、高架桥、户外墙面等大型公益宣传牌，制作各类文化宣传品。</t>
  </si>
  <si>
    <t>更换宣传标语、制作宣传品数量</t>
  </si>
  <si>
    <r>
      <rPr>
        <sz val="10"/>
        <color theme="1"/>
        <rFont val="宋体"/>
        <charset val="134"/>
      </rPr>
      <t>≥2000</t>
    </r>
    <r>
      <rPr>
        <sz val="10"/>
        <color theme="1"/>
        <rFont val="宋体"/>
        <charset val="134"/>
      </rPr>
      <t>套</t>
    </r>
  </si>
  <si>
    <t>576套</t>
  </si>
  <si>
    <t>疫情影响</t>
  </si>
  <si>
    <t>项目结束时间</t>
  </si>
  <si>
    <r>
      <rPr>
        <sz val="10"/>
        <color theme="1"/>
        <rFont val="宋体"/>
        <charset val="134"/>
      </rPr>
      <t>≤150.00</t>
    </r>
    <r>
      <rPr>
        <sz val="10"/>
        <color theme="1"/>
        <rFont val="宋体"/>
        <charset val="134"/>
      </rPr>
      <t>万元</t>
    </r>
  </si>
  <si>
    <t>115.22万元</t>
  </si>
  <si>
    <t>营造良好的宣传舆论氛围</t>
  </si>
  <si>
    <t>保障外宣工作的有序开展</t>
  </si>
  <si>
    <t>有所保障</t>
  </si>
  <si>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年</t>
    </r>
  </si>
  <si>
    <t>公众满意度</t>
  </si>
  <si>
    <t>≥92%</t>
  </si>
  <si>
    <t>宣传文化队伍培训</t>
  </si>
  <si>
    <t>中共阿图什市委宣传部</t>
  </si>
  <si>
    <t>举办各类培训有效提高基层宣讲队伍、基层文化能人和文艺工作者、社科联工作者、精神文明专干、草根宣讲员、宣传文化骨干等宣传能力，把党的政策更好的传播。2020年度计划开展培训不少于20场次，培训涉及六乡一镇及三个街道。</t>
  </si>
  <si>
    <t>项目已经全部完成，形成支出5万元，达到预期目标。举办了各类培训有效提高基层宣讲队伍、基层文化能人和文艺工作者、社科联工作者、精神文明专干、草根宣讲员、宣传文化骨干等宣传能力，把党的政策更好的传播。</t>
  </si>
  <si>
    <t>培训次数</t>
  </si>
  <si>
    <t>≥20场次</t>
  </si>
  <si>
    <t>20场次</t>
  </si>
  <si>
    <t>覆盖乡镇及街道数量</t>
  </si>
  <si>
    <t>10个</t>
  </si>
  <si>
    <t>培训合格率</t>
  </si>
  <si>
    <t>5.00万元</t>
  </si>
  <si>
    <t>提高宣传文化队伍的宣传能力</t>
  </si>
  <si>
    <t>有效提高</t>
  </si>
  <si>
    <t>保障宣传文化队伍培训工作的有序进行</t>
  </si>
  <si>
    <t>有效保障</t>
  </si>
  <si>
    <t>培训人员满意度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</si>
</sst>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%"/>
    <numFmt numFmtId="177" formatCode="#,##0.00_ "/>
    <numFmt numFmtId="178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6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1" borderId="30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12" borderId="31" applyNumberFormat="0" applyAlignment="0" applyProtection="0">
      <alignment vertical="center"/>
    </xf>
    <xf numFmtId="0" fontId="18" fillId="12" borderId="26" applyNumberFormat="0" applyAlignment="0" applyProtection="0">
      <alignment vertical="center"/>
    </xf>
    <xf numFmtId="0" fontId="24" fillId="23" borderId="2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1" fontId="5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176" fontId="2" fillId="0" borderId="1" xfId="1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7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1" fontId="5" fillId="0" borderId="1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7" fillId="2" borderId="0" xfId="0" applyFont="1" applyFill="1">
      <alignment vertical="center"/>
    </xf>
    <xf numFmtId="176" fontId="2" fillId="2" borderId="1" xfId="1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9" fontId="7" fillId="2" borderId="0" xfId="0" applyNumberFormat="1" applyFont="1" applyFill="1">
      <alignment vertical="center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3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10" fillId="0" borderId="15" xfId="0" applyNumberFormat="1" applyFont="1" applyFill="1" applyBorder="1" applyAlignment="1" applyProtection="1">
      <alignment vertical="center" wrapText="1"/>
      <protection locked="0"/>
    </xf>
    <xf numFmtId="49" fontId="10" fillId="0" borderId="16" xfId="0" applyNumberFormat="1" applyFont="1" applyFill="1" applyBorder="1" applyAlignment="1" applyProtection="1">
      <alignment vertical="center" wrapText="1"/>
      <protection locked="0"/>
    </xf>
    <xf numFmtId="49" fontId="10" fillId="0" borderId="17" xfId="0" applyNumberFormat="1" applyFont="1" applyFill="1" applyBorder="1" applyAlignment="1" applyProtection="1">
      <alignment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9" xfId="0" applyNumberFormat="1" applyFont="1" applyFill="1" applyBorder="1" applyAlignment="1" applyProtection="1">
      <alignment vertical="center" wrapText="1"/>
      <protection locked="0"/>
    </xf>
    <xf numFmtId="49" fontId="10" fillId="0" borderId="20" xfId="0" applyNumberFormat="1" applyFont="1" applyFill="1" applyBorder="1" applyAlignment="1" applyProtection="1">
      <alignment vertical="center" wrapText="1"/>
      <protection locked="0"/>
    </xf>
    <xf numFmtId="49" fontId="10" fillId="0" borderId="21" xfId="0" applyNumberFormat="1" applyFont="1" applyFill="1" applyBorder="1" applyAlignment="1" applyProtection="1">
      <alignment vertical="center" wrapText="1"/>
      <protection locked="0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49" fontId="10" fillId="0" borderId="23" xfId="0" applyNumberFormat="1" applyFont="1" applyFill="1" applyBorder="1" applyAlignment="1" applyProtection="1">
      <alignment vertical="center" wrapText="1"/>
      <protection locked="0"/>
    </xf>
    <xf numFmtId="9" fontId="2" fillId="0" borderId="1" xfId="1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9" fontId="8" fillId="0" borderId="0" xfId="0" applyNumberFormat="1" applyFont="1" applyFill="1">
      <alignment vertical="center"/>
    </xf>
    <xf numFmtId="0" fontId="0" fillId="2" borderId="0" xfId="0" applyFont="1" applyFill="1">
      <alignment vertical="center"/>
    </xf>
    <xf numFmtId="57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6"/>
  <sheetViews>
    <sheetView workbookViewId="0">
      <selection activeCell="C16" sqref="C16:C17"/>
    </sheetView>
  </sheetViews>
  <sheetFormatPr defaultColWidth="9" defaultRowHeight="13.5"/>
  <cols>
    <col min="1" max="2" width="6.44166666666667" style="1" customWidth="1"/>
    <col min="3" max="3" width="10" style="1" customWidth="1"/>
    <col min="4" max="4" width="7.44166666666667" style="1" customWidth="1"/>
    <col min="5" max="5" width="11.1083333333333" style="1" customWidth="1"/>
    <col min="6" max="6" width="5.89166666666667" style="1" customWidth="1"/>
    <col min="7" max="7" width="18.8916666666667" style="1" customWidth="1"/>
    <col min="8" max="8" width="18.225" style="1" customWidth="1"/>
    <col min="9" max="10" width="5.225" style="1" customWidth="1"/>
    <col min="11" max="12" width="5.10833333333333" style="1" customWidth="1"/>
    <col min="13" max="13" width="6.225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ht="20.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5.9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8"/>
    </row>
    <row r="3" ht="15.9" customHeight="1" spans="1:15">
      <c r="A3" s="6" t="s">
        <v>2</v>
      </c>
      <c r="B3" s="6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0"/>
    </row>
    <row r="4" ht="15.9" customHeight="1" spans="1:15">
      <c r="A4" s="6" t="s">
        <v>4</v>
      </c>
      <c r="B4" s="6"/>
      <c r="C4" s="6" t="s">
        <v>5</v>
      </c>
      <c r="D4" s="6"/>
      <c r="E4" s="6"/>
      <c r="F4" s="6"/>
      <c r="G4" s="6"/>
      <c r="H4" s="6" t="s">
        <v>6</v>
      </c>
      <c r="I4" s="6"/>
      <c r="J4" s="6" t="s">
        <v>5</v>
      </c>
      <c r="K4" s="6"/>
      <c r="L4" s="6"/>
      <c r="M4" s="6"/>
      <c r="N4" s="6"/>
      <c r="O4" s="90"/>
    </row>
    <row r="5" ht="15.9" customHeight="1" spans="1:15">
      <c r="A5" s="7" t="s">
        <v>7</v>
      </c>
      <c r="B5" s="8"/>
      <c r="C5" s="6"/>
      <c r="D5" s="6"/>
      <c r="E5" s="6" t="s">
        <v>8</v>
      </c>
      <c r="F5" s="6" t="s">
        <v>9</v>
      </c>
      <c r="G5" s="6"/>
      <c r="H5" s="6" t="s">
        <v>10</v>
      </c>
      <c r="I5" s="6"/>
      <c r="J5" s="6" t="s">
        <v>11</v>
      </c>
      <c r="K5" s="6"/>
      <c r="L5" s="6" t="s">
        <v>12</v>
      </c>
      <c r="M5" s="6"/>
      <c r="N5" s="6" t="s">
        <v>13</v>
      </c>
      <c r="O5" s="90"/>
    </row>
    <row r="6" ht="15.9" customHeight="1" spans="1:15">
      <c r="A6" s="9"/>
      <c r="B6" s="10"/>
      <c r="C6" s="11" t="s">
        <v>14</v>
      </c>
      <c r="D6" s="11"/>
      <c r="E6" s="12">
        <v>13.73</v>
      </c>
      <c r="F6" s="12">
        <v>8.77</v>
      </c>
      <c r="G6" s="12"/>
      <c r="H6" s="12">
        <v>8.77</v>
      </c>
      <c r="I6" s="12"/>
      <c r="J6" s="6">
        <v>10</v>
      </c>
      <c r="K6" s="6"/>
      <c r="L6" s="32">
        <f>IFERROR(H6/F6,"")</f>
        <v>1</v>
      </c>
      <c r="M6" s="32"/>
      <c r="N6" s="6">
        <f>IFERROR(L6*J6,"")</f>
        <v>10</v>
      </c>
      <c r="O6" s="91"/>
    </row>
    <row r="7" ht="15.9" customHeight="1" spans="1:15">
      <c r="A7" s="9"/>
      <c r="B7" s="10"/>
      <c r="C7" s="6" t="s">
        <v>15</v>
      </c>
      <c r="D7" s="6"/>
      <c r="E7" s="12">
        <v>13.73</v>
      </c>
      <c r="F7" s="12">
        <v>8.77</v>
      </c>
      <c r="G7" s="12"/>
      <c r="H7" s="12">
        <v>8.77</v>
      </c>
      <c r="I7" s="12"/>
      <c r="J7" s="6" t="s">
        <v>16</v>
      </c>
      <c r="K7" s="6"/>
      <c r="L7" s="32">
        <f>IFERROR(H7/F7,"")</f>
        <v>1</v>
      </c>
      <c r="M7" s="32"/>
      <c r="N7" s="6" t="s">
        <v>16</v>
      </c>
      <c r="O7" s="91"/>
    </row>
    <row r="8" ht="15.9" customHeight="1" spans="1:15">
      <c r="A8" s="13"/>
      <c r="B8" s="14"/>
      <c r="C8" s="15" t="s">
        <v>17</v>
      </c>
      <c r="D8" s="15"/>
      <c r="E8" s="12"/>
      <c r="F8" s="12"/>
      <c r="G8" s="12"/>
      <c r="H8" s="12"/>
      <c r="I8" s="12"/>
      <c r="J8" s="6" t="s">
        <v>16</v>
      </c>
      <c r="K8" s="6"/>
      <c r="L8" s="32" t="str">
        <f>IFERROR(H8/F8,"")</f>
        <v/>
      </c>
      <c r="M8" s="32"/>
      <c r="N8" s="6" t="s">
        <v>16</v>
      </c>
      <c r="O8" s="91"/>
    </row>
    <row r="9" ht="15.9" customHeight="1" spans="1:15">
      <c r="A9" s="16"/>
      <c r="B9" s="16"/>
      <c r="C9" s="15" t="s">
        <v>18</v>
      </c>
      <c r="D9" s="15"/>
      <c r="E9" s="12"/>
      <c r="F9" s="12"/>
      <c r="G9" s="12"/>
      <c r="H9" s="12"/>
      <c r="I9" s="12"/>
      <c r="J9" s="6" t="s">
        <v>16</v>
      </c>
      <c r="K9" s="6"/>
      <c r="L9" s="32" t="str">
        <f>IFERROR(H9/F9,"")</f>
        <v/>
      </c>
      <c r="M9" s="32"/>
      <c r="N9" s="6" t="s">
        <v>16</v>
      </c>
      <c r="O9" s="91"/>
    </row>
    <row r="10" ht="15.9" customHeight="1" spans="1:15">
      <c r="A10" s="6" t="s">
        <v>19</v>
      </c>
      <c r="B10" s="6" t="s">
        <v>20</v>
      </c>
      <c r="C10" s="6"/>
      <c r="D10" s="6"/>
      <c r="E10" s="6"/>
      <c r="F10" s="6"/>
      <c r="G10" s="6"/>
      <c r="H10" s="6" t="s">
        <v>21</v>
      </c>
      <c r="I10" s="6"/>
      <c r="J10" s="6"/>
      <c r="K10" s="6"/>
      <c r="L10" s="6"/>
      <c r="M10" s="6"/>
      <c r="N10" s="6"/>
      <c r="O10" s="90"/>
    </row>
    <row r="11" ht="61" customHeight="1" spans="1:15">
      <c r="A11" s="6"/>
      <c r="B11" s="17" t="s">
        <v>22</v>
      </c>
      <c r="C11" s="17"/>
      <c r="D11" s="17"/>
      <c r="E11" s="17"/>
      <c r="F11" s="17"/>
      <c r="G11" s="17"/>
      <c r="H11" s="17" t="s">
        <v>23</v>
      </c>
      <c r="I11" s="17"/>
      <c r="J11" s="17"/>
      <c r="K11" s="17"/>
      <c r="L11" s="17"/>
      <c r="M11" s="17"/>
      <c r="N11" s="17"/>
      <c r="O11" s="38"/>
    </row>
    <row r="12" ht="15.9" customHeight="1" spans="1:15">
      <c r="A12" s="6" t="s">
        <v>24</v>
      </c>
      <c r="B12" s="6" t="s">
        <v>25</v>
      </c>
      <c r="C12" s="6" t="s">
        <v>26</v>
      </c>
      <c r="D12" s="6" t="s">
        <v>27</v>
      </c>
      <c r="E12" s="6"/>
      <c r="F12" s="6"/>
      <c r="G12" s="6" t="s">
        <v>28</v>
      </c>
      <c r="H12" s="6" t="s">
        <v>29</v>
      </c>
      <c r="I12" s="6" t="s">
        <v>11</v>
      </c>
      <c r="J12" s="6"/>
      <c r="K12" s="6" t="s">
        <v>13</v>
      </c>
      <c r="L12" s="6"/>
      <c r="M12" s="6" t="s">
        <v>30</v>
      </c>
      <c r="N12" s="6"/>
      <c r="O12" s="90"/>
    </row>
    <row r="13" ht="32.1" customHeight="1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0"/>
    </row>
    <row r="14" ht="19.4" customHeight="1" spans="1:15">
      <c r="A14" s="6"/>
      <c r="B14" s="6" t="s">
        <v>31</v>
      </c>
      <c r="C14" s="6" t="s">
        <v>32</v>
      </c>
      <c r="D14" s="18" t="s">
        <v>33</v>
      </c>
      <c r="E14" s="18"/>
      <c r="F14" s="18"/>
      <c r="G14" s="69" t="s">
        <v>34</v>
      </c>
      <c r="H14" s="69" t="s">
        <v>34</v>
      </c>
      <c r="I14" s="35">
        <v>7</v>
      </c>
      <c r="J14" s="36"/>
      <c r="K14" s="6">
        <v>7</v>
      </c>
      <c r="L14" s="6"/>
      <c r="M14" s="6"/>
      <c r="N14" s="6"/>
      <c r="O14" s="90"/>
    </row>
    <row r="15" ht="19.4" customHeight="1" spans="1:15">
      <c r="A15" s="6"/>
      <c r="B15" s="6"/>
      <c r="C15" s="6"/>
      <c r="D15" s="18" t="s">
        <v>35</v>
      </c>
      <c r="E15" s="18"/>
      <c r="F15" s="18"/>
      <c r="G15" s="69" t="s">
        <v>36</v>
      </c>
      <c r="H15" s="6" t="s">
        <v>37</v>
      </c>
      <c r="I15" s="35">
        <v>7</v>
      </c>
      <c r="J15" s="36"/>
      <c r="K15" s="108">
        <f>126/912*7</f>
        <v>0.967105263157895</v>
      </c>
      <c r="L15" s="108"/>
      <c r="M15" s="6" t="s">
        <v>38</v>
      </c>
      <c r="N15" s="6"/>
      <c r="O15" s="90"/>
    </row>
    <row r="16" ht="19.4" customHeight="1" spans="1:15">
      <c r="A16" s="6"/>
      <c r="B16" s="6"/>
      <c r="C16" s="6" t="s">
        <v>39</v>
      </c>
      <c r="D16" s="18" t="s">
        <v>40</v>
      </c>
      <c r="E16" s="18"/>
      <c r="F16" s="18"/>
      <c r="G16" s="89">
        <v>1</v>
      </c>
      <c r="H16" s="89">
        <v>1</v>
      </c>
      <c r="I16" s="35">
        <v>7</v>
      </c>
      <c r="J16" s="36"/>
      <c r="K16" s="35">
        <v>7</v>
      </c>
      <c r="L16" s="36"/>
      <c r="M16" s="6"/>
      <c r="N16" s="6"/>
      <c r="O16" s="90"/>
    </row>
    <row r="17" ht="19.4" customHeight="1" spans="1:15">
      <c r="A17" s="6"/>
      <c r="B17" s="6"/>
      <c r="C17" s="6"/>
      <c r="D17" s="18" t="s">
        <v>41</v>
      </c>
      <c r="E17" s="18"/>
      <c r="F17" s="18"/>
      <c r="G17" s="89">
        <v>1</v>
      </c>
      <c r="H17" s="89">
        <v>1</v>
      </c>
      <c r="I17" s="35">
        <v>7</v>
      </c>
      <c r="J17" s="36"/>
      <c r="K17" s="35">
        <v>7</v>
      </c>
      <c r="L17" s="36"/>
      <c r="M17" s="6"/>
      <c r="N17" s="6"/>
      <c r="O17" s="90"/>
    </row>
    <row r="18" ht="19.4" customHeight="1" spans="1:15">
      <c r="A18" s="6"/>
      <c r="B18" s="6"/>
      <c r="C18" s="6" t="s">
        <v>42</v>
      </c>
      <c r="D18" s="18" t="s">
        <v>43</v>
      </c>
      <c r="E18" s="18"/>
      <c r="F18" s="18"/>
      <c r="G18" s="69" t="s">
        <v>44</v>
      </c>
      <c r="H18" s="69" t="s">
        <v>44</v>
      </c>
      <c r="I18" s="35">
        <v>7</v>
      </c>
      <c r="J18" s="36"/>
      <c r="K18" s="35">
        <v>7</v>
      </c>
      <c r="L18" s="36"/>
      <c r="M18" s="6"/>
      <c r="N18" s="6"/>
      <c r="O18" s="90"/>
    </row>
    <row r="19" ht="19.4" customHeight="1" spans="1:15">
      <c r="A19" s="6"/>
      <c r="B19" s="6"/>
      <c r="C19" s="6"/>
      <c r="D19" s="18" t="s">
        <v>45</v>
      </c>
      <c r="E19" s="18"/>
      <c r="F19" s="18"/>
      <c r="G19" s="89">
        <v>1</v>
      </c>
      <c r="H19" s="89">
        <v>1</v>
      </c>
      <c r="I19" s="35">
        <v>7</v>
      </c>
      <c r="J19" s="36"/>
      <c r="K19" s="35">
        <v>7</v>
      </c>
      <c r="L19" s="36"/>
      <c r="M19" s="6"/>
      <c r="N19" s="6"/>
      <c r="O19" s="90"/>
    </row>
    <row r="20" ht="19.4" customHeight="1" spans="1:15">
      <c r="A20" s="6"/>
      <c r="B20" s="6"/>
      <c r="C20" s="6" t="s">
        <v>46</v>
      </c>
      <c r="D20" s="18" t="s">
        <v>47</v>
      </c>
      <c r="E20" s="18"/>
      <c r="F20" s="18"/>
      <c r="G20" s="69" t="s">
        <v>48</v>
      </c>
      <c r="H20" s="6" t="s">
        <v>49</v>
      </c>
      <c r="I20" s="35">
        <v>8</v>
      </c>
      <c r="J20" s="36"/>
      <c r="K20" s="108">
        <f>200/700*8</f>
        <v>2.28571428571429</v>
      </c>
      <c r="L20" s="108"/>
      <c r="M20" s="17" t="s">
        <v>50</v>
      </c>
      <c r="N20" s="17"/>
      <c r="O20" s="94"/>
    </row>
    <row r="21" ht="21.05" customHeight="1" spans="1:15">
      <c r="A21" s="6"/>
      <c r="B21" s="6" t="s">
        <v>51</v>
      </c>
      <c r="C21" s="6" t="s">
        <v>52</v>
      </c>
      <c r="D21" s="18"/>
      <c r="E21" s="18"/>
      <c r="F21" s="18"/>
      <c r="G21" s="6"/>
      <c r="H21" s="6"/>
      <c r="I21" s="35"/>
      <c r="J21" s="36"/>
      <c r="K21" s="6" t="str">
        <f t="shared" ref="K21:K23" si="0">IFERROR(H21/G21*I21,"")</f>
        <v/>
      </c>
      <c r="L21" s="6"/>
      <c r="M21" s="6"/>
      <c r="N21" s="6"/>
      <c r="O21" s="90"/>
    </row>
    <row r="22" ht="28" customHeight="1" spans="1:15">
      <c r="A22" s="6"/>
      <c r="B22" s="6"/>
      <c r="C22" s="6" t="s">
        <v>53</v>
      </c>
      <c r="D22" s="18" t="s">
        <v>54</v>
      </c>
      <c r="E22" s="18"/>
      <c r="F22" s="18"/>
      <c r="G22" s="69" t="s">
        <v>55</v>
      </c>
      <c r="H22" s="87">
        <v>0.9</v>
      </c>
      <c r="I22" s="35">
        <v>15</v>
      </c>
      <c r="J22" s="36"/>
      <c r="K22" s="6">
        <f>15*0.9</f>
        <v>13.5</v>
      </c>
      <c r="L22" s="6"/>
      <c r="M22" s="6"/>
      <c r="N22" s="6"/>
      <c r="O22" s="90"/>
    </row>
    <row r="23" ht="21.05" customHeight="1" spans="1:15">
      <c r="A23" s="6"/>
      <c r="B23" s="6"/>
      <c r="C23" s="6" t="s">
        <v>56</v>
      </c>
      <c r="D23" s="18"/>
      <c r="E23" s="18"/>
      <c r="F23" s="18"/>
      <c r="G23" s="6"/>
      <c r="H23" s="6"/>
      <c r="I23" s="35"/>
      <c r="J23" s="36"/>
      <c r="K23" s="6" t="str">
        <f t="shared" si="0"/>
        <v/>
      </c>
      <c r="L23" s="6"/>
      <c r="M23" s="6"/>
      <c r="N23" s="6"/>
      <c r="O23" s="90"/>
    </row>
    <row r="24" ht="21.05" customHeight="1" spans="1:15">
      <c r="A24" s="6"/>
      <c r="B24" s="6"/>
      <c r="C24" s="6" t="s">
        <v>57</v>
      </c>
      <c r="D24" s="18" t="s">
        <v>58</v>
      </c>
      <c r="E24" s="18"/>
      <c r="F24" s="18"/>
      <c r="G24" s="69" t="s">
        <v>59</v>
      </c>
      <c r="H24" s="6" t="s">
        <v>60</v>
      </c>
      <c r="I24" s="35">
        <v>15</v>
      </c>
      <c r="J24" s="36"/>
      <c r="K24" s="35">
        <v>15</v>
      </c>
      <c r="L24" s="36"/>
      <c r="M24" s="6"/>
      <c r="N24" s="6"/>
      <c r="O24" s="90"/>
    </row>
    <row r="25" ht="21.05" customHeight="1" spans="1:15">
      <c r="A25" s="6"/>
      <c r="B25" s="6" t="s">
        <v>61</v>
      </c>
      <c r="C25" s="6" t="s">
        <v>62</v>
      </c>
      <c r="D25" s="18" t="s">
        <v>63</v>
      </c>
      <c r="E25" s="18"/>
      <c r="F25" s="18"/>
      <c r="G25" s="69" t="s">
        <v>64</v>
      </c>
      <c r="H25" s="87">
        <v>0.9</v>
      </c>
      <c r="I25" s="35">
        <v>10</v>
      </c>
      <c r="J25" s="36"/>
      <c r="K25" s="35">
        <v>10</v>
      </c>
      <c r="L25" s="36"/>
      <c r="M25" s="6"/>
      <c r="N25" s="6"/>
      <c r="O25" s="90"/>
    </row>
    <row r="26" ht="15.9" customHeight="1" spans="1:15">
      <c r="A26" s="29" t="s">
        <v>65</v>
      </c>
      <c r="B26" s="29"/>
      <c r="C26" s="29"/>
      <c r="D26" s="29"/>
      <c r="E26" s="29"/>
      <c r="F26" s="29"/>
      <c r="G26" s="29"/>
      <c r="H26" s="29"/>
      <c r="I26" s="29">
        <v>100</v>
      </c>
      <c r="J26" s="29"/>
      <c r="K26" s="6">
        <v>86.75</v>
      </c>
      <c r="L26" s="6"/>
      <c r="M26" s="16"/>
      <c r="N26" s="16"/>
      <c r="O26" s="90"/>
    </row>
    <row r="27" spans="15:15">
      <c r="O27" s="38"/>
    </row>
    <row r="28" spans="15:15">
      <c r="O28" s="38"/>
    </row>
    <row r="256" spans="16:16">
      <c r="P256" s="109" t="s">
        <v>66</v>
      </c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20"/>
    <mergeCell ref="B21:B24"/>
    <mergeCell ref="C12:C13"/>
    <mergeCell ref="C14:C15"/>
    <mergeCell ref="C16:C17"/>
    <mergeCell ref="C18:C19"/>
    <mergeCell ref="G12:G13"/>
    <mergeCell ref="H12:H13"/>
    <mergeCell ref="O6:O9"/>
    <mergeCell ref="D12:F13"/>
    <mergeCell ref="I12:J13"/>
    <mergeCell ref="K12:L13"/>
    <mergeCell ref="M12:N13"/>
    <mergeCell ref="A5:B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  <ignoredErrors>
    <ignoredError sqref="K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3" sqref="C3:N3"/>
    </sheetView>
  </sheetViews>
  <sheetFormatPr defaultColWidth="9" defaultRowHeight="13.5"/>
  <cols>
    <col min="1" max="2" width="8.44166666666667" style="95" customWidth="1"/>
    <col min="3" max="3" width="18.8916666666667" style="95" customWidth="1"/>
    <col min="4" max="4" width="7.44166666666667" style="95" customWidth="1"/>
    <col min="5" max="5" width="11.5583333333333" style="95" customWidth="1"/>
    <col min="6" max="6" width="3" style="95" customWidth="1"/>
    <col min="7" max="7" width="13.4416666666667" style="95" customWidth="1"/>
    <col min="8" max="8" width="13" style="95" customWidth="1"/>
    <col min="9" max="9" width="4.55833333333333" style="95" customWidth="1"/>
    <col min="10" max="10" width="5.89166666666667" style="95" customWidth="1"/>
    <col min="11" max="12" width="5.225" style="95" customWidth="1"/>
    <col min="13" max="13" width="5.66666666666667" style="95" customWidth="1"/>
    <col min="14" max="14" width="6.66666666666667" style="95" customWidth="1"/>
    <col min="15" max="15" width="48.3333333333333" style="95" customWidth="1"/>
    <col min="16" max="16384" width="9" style="95"/>
  </cols>
  <sheetData>
    <row r="1" s="95" customFormat="1" ht="20.45" customHeight="1" spans="1:1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="95" customFormat="1" ht="15.9" customHeight="1" spans="1:1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59"/>
    </row>
    <row r="3" s="40" customFormat="1" ht="18" customHeight="1" spans="1:15">
      <c r="A3" s="43" t="s">
        <v>2</v>
      </c>
      <c r="B3" s="43"/>
      <c r="C3" s="43" t="s">
        <v>67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60"/>
    </row>
    <row r="4" s="40" customFormat="1" ht="18" customHeight="1" spans="1:15">
      <c r="A4" s="43" t="s">
        <v>4</v>
      </c>
      <c r="B4" s="43"/>
      <c r="C4" s="43" t="s">
        <v>5</v>
      </c>
      <c r="D4" s="43"/>
      <c r="E4" s="43"/>
      <c r="F4" s="43"/>
      <c r="G4" s="43"/>
      <c r="H4" s="43" t="s">
        <v>6</v>
      </c>
      <c r="I4" s="43"/>
      <c r="J4" s="43" t="s">
        <v>5</v>
      </c>
      <c r="K4" s="43"/>
      <c r="L4" s="43"/>
      <c r="M4" s="43"/>
      <c r="N4" s="43"/>
      <c r="O4" s="60"/>
    </row>
    <row r="5" s="40" customFormat="1" ht="18" customHeight="1" spans="1:15">
      <c r="A5" s="44" t="s">
        <v>7</v>
      </c>
      <c r="B5" s="45"/>
      <c r="C5" s="43"/>
      <c r="D5" s="43"/>
      <c r="E5" s="43" t="s">
        <v>8</v>
      </c>
      <c r="F5" s="43" t="s">
        <v>9</v>
      </c>
      <c r="G5" s="43"/>
      <c r="H5" s="43" t="s">
        <v>10</v>
      </c>
      <c r="I5" s="43"/>
      <c r="J5" s="43" t="s">
        <v>11</v>
      </c>
      <c r="K5" s="43"/>
      <c r="L5" s="43" t="s">
        <v>12</v>
      </c>
      <c r="M5" s="43"/>
      <c r="N5" s="43" t="s">
        <v>13</v>
      </c>
      <c r="O5" s="60"/>
    </row>
    <row r="6" s="40" customFormat="1" ht="18" customHeight="1" spans="1:15">
      <c r="A6" s="46"/>
      <c r="B6" s="47"/>
      <c r="C6" s="48" t="s">
        <v>14</v>
      </c>
      <c r="D6" s="48"/>
      <c r="E6" s="49">
        <v>2.4</v>
      </c>
      <c r="F6" s="49">
        <v>2.4</v>
      </c>
      <c r="G6" s="49"/>
      <c r="H6" s="49">
        <v>2.38</v>
      </c>
      <c r="I6" s="49"/>
      <c r="J6" s="43">
        <v>10</v>
      </c>
      <c r="K6" s="43"/>
      <c r="L6" s="61">
        <f t="shared" ref="L6:L9" si="0">IFERROR(H6/F6,"")</f>
        <v>0.991666666666667</v>
      </c>
      <c r="M6" s="61"/>
      <c r="N6" s="43">
        <f>IFERROR(L6*J6,"")</f>
        <v>9.91666666666667</v>
      </c>
      <c r="O6" s="62"/>
    </row>
    <row r="7" s="40" customFormat="1" ht="18" customHeight="1" spans="1:15">
      <c r="A7" s="46"/>
      <c r="B7" s="47"/>
      <c r="C7" s="43" t="s">
        <v>15</v>
      </c>
      <c r="D7" s="43"/>
      <c r="E7" s="49">
        <v>2.4</v>
      </c>
      <c r="F7" s="49">
        <v>2.4</v>
      </c>
      <c r="G7" s="49"/>
      <c r="H7" s="49">
        <v>2.38</v>
      </c>
      <c r="I7" s="49"/>
      <c r="J7" s="43" t="s">
        <v>16</v>
      </c>
      <c r="K7" s="43"/>
      <c r="L7" s="61">
        <f t="shared" si="0"/>
        <v>0.991666666666667</v>
      </c>
      <c r="M7" s="61"/>
      <c r="N7" s="43" t="s">
        <v>16</v>
      </c>
      <c r="O7" s="62"/>
    </row>
    <row r="8" s="40" customFormat="1" ht="18" customHeight="1" spans="1:15">
      <c r="A8" s="50"/>
      <c r="B8" s="51"/>
      <c r="C8" s="52" t="s">
        <v>17</v>
      </c>
      <c r="D8" s="52"/>
      <c r="E8" s="49"/>
      <c r="F8" s="49"/>
      <c r="G8" s="49"/>
      <c r="H8" s="49"/>
      <c r="I8" s="49"/>
      <c r="J8" s="43" t="s">
        <v>16</v>
      </c>
      <c r="K8" s="43"/>
      <c r="L8" s="61" t="str">
        <f t="shared" si="0"/>
        <v/>
      </c>
      <c r="M8" s="61"/>
      <c r="N8" s="43" t="s">
        <v>16</v>
      </c>
      <c r="O8" s="62"/>
    </row>
    <row r="9" s="40" customFormat="1" ht="18" customHeight="1" spans="1:15">
      <c r="A9" s="53"/>
      <c r="B9" s="53"/>
      <c r="C9" s="52" t="s">
        <v>18</v>
      </c>
      <c r="D9" s="52"/>
      <c r="E9" s="49"/>
      <c r="F9" s="49"/>
      <c r="G9" s="49"/>
      <c r="H9" s="49"/>
      <c r="I9" s="49"/>
      <c r="J9" s="43" t="s">
        <v>16</v>
      </c>
      <c r="K9" s="43"/>
      <c r="L9" s="61" t="str">
        <f t="shared" si="0"/>
        <v/>
      </c>
      <c r="M9" s="61"/>
      <c r="N9" s="43" t="s">
        <v>16</v>
      </c>
      <c r="O9" s="62"/>
    </row>
    <row r="10" s="40" customFormat="1" ht="18" customHeight="1" spans="1:15">
      <c r="A10" s="43" t="s">
        <v>19</v>
      </c>
      <c r="B10" s="43" t="s">
        <v>20</v>
      </c>
      <c r="C10" s="43"/>
      <c r="D10" s="43"/>
      <c r="E10" s="43"/>
      <c r="F10" s="43"/>
      <c r="G10" s="43"/>
      <c r="H10" s="43" t="s">
        <v>21</v>
      </c>
      <c r="I10" s="43"/>
      <c r="J10" s="43"/>
      <c r="K10" s="43"/>
      <c r="L10" s="43"/>
      <c r="M10" s="43"/>
      <c r="N10" s="43"/>
      <c r="O10" s="60"/>
    </row>
    <row r="11" s="40" customFormat="1" ht="51" customHeight="1" spans="1:15">
      <c r="A11" s="43"/>
      <c r="B11" s="54" t="s">
        <v>68</v>
      </c>
      <c r="C11" s="54"/>
      <c r="D11" s="54"/>
      <c r="E11" s="54"/>
      <c r="F11" s="54"/>
      <c r="G11" s="54"/>
      <c r="H11" s="54" t="s">
        <v>69</v>
      </c>
      <c r="I11" s="54"/>
      <c r="J11" s="54"/>
      <c r="K11" s="54"/>
      <c r="L11" s="54"/>
      <c r="M11" s="54"/>
      <c r="N11" s="54"/>
      <c r="O11" s="63"/>
    </row>
    <row r="12" s="40" customFormat="1" ht="18" customHeight="1" spans="1:15">
      <c r="A12" s="43" t="s">
        <v>24</v>
      </c>
      <c r="B12" s="43" t="s">
        <v>25</v>
      </c>
      <c r="C12" s="43" t="s">
        <v>26</v>
      </c>
      <c r="D12" s="43" t="s">
        <v>27</v>
      </c>
      <c r="E12" s="43"/>
      <c r="F12" s="43"/>
      <c r="G12" s="43" t="s">
        <v>28</v>
      </c>
      <c r="H12" s="43" t="s">
        <v>29</v>
      </c>
      <c r="I12" s="43" t="s">
        <v>11</v>
      </c>
      <c r="J12" s="43"/>
      <c r="K12" s="43" t="s">
        <v>13</v>
      </c>
      <c r="L12" s="43"/>
      <c r="M12" s="43" t="s">
        <v>30</v>
      </c>
      <c r="N12" s="43"/>
      <c r="O12" s="60"/>
    </row>
    <row r="13" s="40" customFormat="1" ht="18" customHeight="1" spans="1: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60"/>
    </row>
    <row r="14" s="40" customFormat="1" ht="18" customHeight="1" spans="1:15">
      <c r="A14" s="43"/>
      <c r="B14" s="43" t="s">
        <v>31</v>
      </c>
      <c r="C14" s="43" t="s">
        <v>32</v>
      </c>
      <c r="D14" s="55" t="s">
        <v>70</v>
      </c>
      <c r="E14" s="55"/>
      <c r="F14" s="55"/>
      <c r="G14" s="43" t="s">
        <v>71</v>
      </c>
      <c r="H14" s="43" t="s">
        <v>71</v>
      </c>
      <c r="I14" s="43">
        <v>8</v>
      </c>
      <c r="J14" s="43"/>
      <c r="K14" s="43">
        <v>8</v>
      </c>
      <c r="L14" s="43"/>
      <c r="M14" s="43"/>
      <c r="N14" s="43"/>
      <c r="O14" s="60"/>
    </row>
    <row r="15" s="40" customFormat="1" ht="18" customHeight="1" spans="1:15">
      <c r="A15" s="43"/>
      <c r="B15" s="43"/>
      <c r="C15" s="43" t="s">
        <v>39</v>
      </c>
      <c r="D15" s="55" t="s">
        <v>41</v>
      </c>
      <c r="E15" s="55"/>
      <c r="F15" s="55"/>
      <c r="G15" s="56">
        <v>1</v>
      </c>
      <c r="H15" s="56">
        <v>1</v>
      </c>
      <c r="I15" s="43">
        <v>8</v>
      </c>
      <c r="J15" s="43"/>
      <c r="K15" s="43">
        <v>8</v>
      </c>
      <c r="L15" s="43"/>
      <c r="M15" s="43"/>
      <c r="N15" s="43"/>
      <c r="O15" s="60"/>
    </row>
    <row r="16" s="40" customFormat="1" ht="18" customHeight="1" spans="1:15">
      <c r="A16" s="43"/>
      <c r="B16" s="43"/>
      <c r="C16" s="43"/>
      <c r="D16" s="55" t="s">
        <v>72</v>
      </c>
      <c r="E16" s="55"/>
      <c r="F16" s="55"/>
      <c r="G16" s="56">
        <v>0.992</v>
      </c>
      <c r="H16" s="56">
        <v>0.992</v>
      </c>
      <c r="I16" s="43">
        <v>7</v>
      </c>
      <c r="J16" s="43"/>
      <c r="K16" s="43">
        <v>7</v>
      </c>
      <c r="L16" s="43"/>
      <c r="M16" s="43"/>
      <c r="N16" s="43"/>
      <c r="O16" s="60"/>
    </row>
    <row r="17" s="40" customFormat="1" ht="18" customHeight="1" spans="1:15">
      <c r="A17" s="43"/>
      <c r="B17" s="43"/>
      <c r="C17" s="43"/>
      <c r="D17" s="55" t="s">
        <v>73</v>
      </c>
      <c r="E17" s="55"/>
      <c r="F17" s="55"/>
      <c r="G17" s="56">
        <v>1</v>
      </c>
      <c r="H17" s="56">
        <v>1</v>
      </c>
      <c r="I17" s="43">
        <v>7</v>
      </c>
      <c r="J17" s="43"/>
      <c r="K17" s="43">
        <v>7</v>
      </c>
      <c r="L17" s="43"/>
      <c r="M17" s="43"/>
      <c r="N17" s="43"/>
      <c r="O17" s="60"/>
    </row>
    <row r="18" s="40" customFormat="1" ht="18" customHeight="1" spans="1:15">
      <c r="A18" s="43"/>
      <c r="B18" s="43"/>
      <c r="C18" s="43" t="s">
        <v>42</v>
      </c>
      <c r="D18" s="55" t="s">
        <v>74</v>
      </c>
      <c r="E18" s="55"/>
      <c r="F18" s="55"/>
      <c r="G18" s="96">
        <v>43831</v>
      </c>
      <c r="H18" s="96">
        <v>43831</v>
      </c>
      <c r="I18" s="43">
        <v>5</v>
      </c>
      <c r="J18" s="43"/>
      <c r="K18" s="43">
        <v>5</v>
      </c>
      <c r="L18" s="43"/>
      <c r="M18" s="43"/>
      <c r="N18" s="43"/>
      <c r="O18" s="60"/>
    </row>
    <row r="19" s="40" customFormat="1" ht="18" customHeight="1" spans="1:15">
      <c r="A19" s="43"/>
      <c r="B19" s="43"/>
      <c r="C19" s="43"/>
      <c r="D19" s="55" t="s">
        <v>75</v>
      </c>
      <c r="E19" s="55"/>
      <c r="F19" s="55"/>
      <c r="G19" s="96">
        <v>44166</v>
      </c>
      <c r="H19" s="96">
        <v>44166</v>
      </c>
      <c r="I19" s="43">
        <v>5</v>
      </c>
      <c r="J19" s="43"/>
      <c r="K19" s="43">
        <v>5</v>
      </c>
      <c r="L19" s="43"/>
      <c r="M19" s="43"/>
      <c r="N19" s="43"/>
      <c r="O19" s="60"/>
    </row>
    <row r="20" s="40" customFormat="1" ht="18" customHeight="1" spans="1:15">
      <c r="A20" s="43"/>
      <c r="B20" s="43"/>
      <c r="C20" s="43" t="s">
        <v>46</v>
      </c>
      <c r="D20" s="55" t="s">
        <v>76</v>
      </c>
      <c r="E20" s="55"/>
      <c r="F20" s="55"/>
      <c r="G20" s="97" t="s">
        <v>77</v>
      </c>
      <c r="H20" s="98" t="s">
        <v>78</v>
      </c>
      <c r="I20" s="43">
        <v>5</v>
      </c>
      <c r="J20" s="43"/>
      <c r="K20" s="64">
        <f>2.38/2.4*5</f>
        <v>4.95833333333333</v>
      </c>
      <c r="L20" s="64"/>
      <c r="M20" s="43"/>
      <c r="N20" s="43"/>
      <c r="O20" s="65"/>
    </row>
    <row r="21" s="40" customFormat="1" ht="18" customHeight="1" spans="1:15">
      <c r="A21" s="43"/>
      <c r="B21" s="43"/>
      <c r="C21" s="43"/>
      <c r="D21" s="55" t="s">
        <v>76</v>
      </c>
      <c r="E21" s="55"/>
      <c r="F21" s="55"/>
      <c r="G21" s="43" t="s">
        <v>79</v>
      </c>
      <c r="H21" s="43" t="s">
        <v>79</v>
      </c>
      <c r="I21" s="43">
        <v>5</v>
      </c>
      <c r="J21" s="43"/>
      <c r="K21" s="43">
        <v>5</v>
      </c>
      <c r="L21" s="43"/>
      <c r="M21" s="43"/>
      <c r="N21" s="43"/>
      <c r="O21" s="60"/>
    </row>
    <row r="22" s="40" customFormat="1" ht="18" customHeight="1" spans="1:15">
      <c r="A22" s="43"/>
      <c r="B22" s="43" t="s">
        <v>51</v>
      </c>
      <c r="C22" s="43" t="s">
        <v>52</v>
      </c>
      <c r="D22" s="55"/>
      <c r="E22" s="55"/>
      <c r="F22" s="55"/>
      <c r="G22" s="43"/>
      <c r="H22" s="43"/>
      <c r="I22" s="43"/>
      <c r="J22" s="43"/>
      <c r="K22" s="43" t="str">
        <f>IFERROR(H22/G22*I22,"")</f>
        <v/>
      </c>
      <c r="L22" s="43"/>
      <c r="M22" s="43"/>
      <c r="N22" s="43"/>
      <c r="O22" s="60"/>
    </row>
    <row r="23" s="40" customFormat="1" ht="18" customHeight="1" spans="1:15">
      <c r="A23" s="43"/>
      <c r="B23" s="43"/>
      <c r="C23" s="43" t="s">
        <v>53</v>
      </c>
      <c r="D23" s="55" t="s">
        <v>80</v>
      </c>
      <c r="E23" s="55"/>
      <c r="F23" s="55"/>
      <c r="G23" s="99" t="s">
        <v>81</v>
      </c>
      <c r="H23" s="56">
        <v>0.9</v>
      </c>
      <c r="I23" s="43">
        <v>7</v>
      </c>
      <c r="J23" s="43"/>
      <c r="K23" s="43">
        <f>7*0.9</f>
        <v>6.3</v>
      </c>
      <c r="L23" s="43"/>
      <c r="M23" s="43"/>
      <c r="N23" s="43"/>
      <c r="O23" s="60"/>
    </row>
    <row r="24" s="40" customFormat="1" ht="18" customHeight="1" spans="1:15">
      <c r="A24" s="43"/>
      <c r="B24" s="43"/>
      <c r="C24" s="43"/>
      <c r="D24" s="55" t="s">
        <v>82</v>
      </c>
      <c r="E24" s="55"/>
      <c r="F24" s="55"/>
      <c r="G24" s="99" t="s">
        <v>81</v>
      </c>
      <c r="H24" s="56">
        <v>0.9</v>
      </c>
      <c r="I24" s="43">
        <v>7</v>
      </c>
      <c r="J24" s="43"/>
      <c r="K24" s="43">
        <f>7*0.9</f>
        <v>6.3</v>
      </c>
      <c r="L24" s="43"/>
      <c r="M24" s="43"/>
      <c r="N24" s="43"/>
      <c r="O24" s="60"/>
    </row>
    <row r="25" s="40" customFormat="1" ht="18" customHeight="1" spans="1:15">
      <c r="A25" s="43"/>
      <c r="B25" s="43"/>
      <c r="C25" s="43" t="s">
        <v>56</v>
      </c>
      <c r="D25" s="55"/>
      <c r="E25" s="55"/>
      <c r="F25" s="55"/>
      <c r="G25" s="43"/>
      <c r="H25" s="43"/>
      <c r="I25" s="43"/>
      <c r="J25" s="43"/>
      <c r="K25" s="43" t="str">
        <f>IFERROR(H25/G25*I25,"")</f>
        <v/>
      </c>
      <c r="L25" s="43"/>
      <c r="M25" s="43"/>
      <c r="N25" s="43"/>
      <c r="O25" s="60"/>
    </row>
    <row r="26" s="40" customFormat="1" ht="18" customHeight="1" spans="1:15">
      <c r="A26" s="43"/>
      <c r="B26" s="43"/>
      <c r="C26" s="100" t="s">
        <v>57</v>
      </c>
      <c r="D26" s="101" t="s">
        <v>83</v>
      </c>
      <c r="E26" s="102"/>
      <c r="F26" s="103"/>
      <c r="G26" s="43" t="s">
        <v>60</v>
      </c>
      <c r="H26" s="43" t="s">
        <v>60</v>
      </c>
      <c r="I26" s="105">
        <v>8</v>
      </c>
      <c r="J26" s="106"/>
      <c r="K26" s="105">
        <v>8</v>
      </c>
      <c r="L26" s="106"/>
      <c r="M26" s="105"/>
      <c r="N26" s="106"/>
      <c r="O26" s="60"/>
    </row>
    <row r="27" s="40" customFormat="1" ht="27.1" customHeight="1" spans="1:15">
      <c r="A27" s="43"/>
      <c r="B27" s="43"/>
      <c r="C27" s="104"/>
      <c r="D27" s="55" t="s">
        <v>84</v>
      </c>
      <c r="E27" s="55"/>
      <c r="F27" s="55"/>
      <c r="G27" s="56" t="s">
        <v>85</v>
      </c>
      <c r="H27" s="56">
        <v>0.95</v>
      </c>
      <c r="I27" s="43">
        <v>8</v>
      </c>
      <c r="J27" s="43"/>
      <c r="K27" s="43">
        <f>8*0.95</f>
        <v>7.6</v>
      </c>
      <c r="L27" s="43"/>
      <c r="M27" s="43"/>
      <c r="N27" s="43"/>
      <c r="O27" s="60"/>
    </row>
    <row r="28" s="40" customFormat="1" ht="18" customHeight="1" spans="1:15">
      <c r="A28" s="43"/>
      <c r="B28" s="43" t="s">
        <v>61</v>
      </c>
      <c r="C28" s="43" t="s">
        <v>62</v>
      </c>
      <c r="D28" s="55" t="s">
        <v>86</v>
      </c>
      <c r="E28" s="55"/>
      <c r="F28" s="55"/>
      <c r="G28" s="43" t="s">
        <v>87</v>
      </c>
      <c r="H28" s="56">
        <v>0.96</v>
      </c>
      <c r="I28" s="43">
        <v>10</v>
      </c>
      <c r="J28" s="43"/>
      <c r="K28" s="43">
        <v>10</v>
      </c>
      <c r="L28" s="43"/>
      <c r="M28" s="43"/>
      <c r="N28" s="43"/>
      <c r="O28" s="60"/>
    </row>
    <row r="29" s="40" customFormat="1" ht="18" customHeight="1" spans="1:15">
      <c r="A29" s="58" t="s">
        <v>65</v>
      </c>
      <c r="B29" s="58"/>
      <c r="C29" s="58"/>
      <c r="D29" s="58"/>
      <c r="E29" s="58"/>
      <c r="F29" s="58"/>
      <c r="G29" s="58"/>
      <c r="H29" s="58"/>
      <c r="I29" s="58">
        <v>100</v>
      </c>
      <c r="J29" s="58"/>
      <c r="K29" s="43">
        <v>98.13</v>
      </c>
      <c r="L29" s="43"/>
      <c r="M29" s="53"/>
      <c r="N29" s="53"/>
      <c r="O29" s="60"/>
    </row>
    <row r="30" s="40" customFormat="1" ht="18" customHeight="1" spans="15:15">
      <c r="O30" s="63"/>
    </row>
    <row r="31" s="95" customFormat="1" spans="15:15">
      <c r="O31" s="107"/>
    </row>
  </sheetData>
  <mergeCells count="12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5:C17"/>
    <mergeCell ref="C18:C19"/>
    <mergeCell ref="C20:C21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workbookViewId="0">
      <selection activeCell="D16" sqref="D16:F16"/>
    </sheetView>
  </sheetViews>
  <sheetFormatPr defaultColWidth="9" defaultRowHeight="13.5"/>
  <cols>
    <col min="1" max="2" width="5.775" style="1" customWidth="1"/>
    <col min="3" max="3" width="8.99166666666667" style="1" customWidth="1"/>
    <col min="4" max="4" width="7.44166666666667" style="1" customWidth="1"/>
    <col min="5" max="5" width="13.225" style="1" customWidth="1"/>
    <col min="6" max="6" width="5.89166666666667" style="1" customWidth="1"/>
    <col min="7" max="7" width="15" style="1" customWidth="1"/>
    <col min="8" max="8" width="14.8916666666667" style="1" customWidth="1"/>
    <col min="9" max="9" width="4.55" style="1" customWidth="1"/>
    <col min="10" max="10" width="5" style="1" customWidth="1"/>
    <col min="11" max="12" width="4.55" style="1" customWidth="1"/>
    <col min="13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5.9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8"/>
    </row>
    <row r="3" s="1" customFormat="1" ht="19.1" customHeight="1" spans="1:15">
      <c r="A3" s="6" t="s">
        <v>2</v>
      </c>
      <c r="B3" s="6"/>
      <c r="C3" s="6" t="s">
        <v>88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0"/>
    </row>
    <row r="4" s="1" customFormat="1" ht="19.1" customHeight="1" spans="1:15">
      <c r="A4" s="6" t="s">
        <v>4</v>
      </c>
      <c r="B4" s="6"/>
      <c r="C4" s="6" t="s">
        <v>5</v>
      </c>
      <c r="D4" s="6"/>
      <c r="E4" s="6"/>
      <c r="F4" s="6"/>
      <c r="G4" s="6"/>
      <c r="H4" s="6" t="s">
        <v>6</v>
      </c>
      <c r="I4" s="6"/>
      <c r="J4" s="6" t="s">
        <v>5</v>
      </c>
      <c r="K4" s="6"/>
      <c r="L4" s="6"/>
      <c r="M4" s="6"/>
      <c r="N4" s="6"/>
      <c r="O4" s="90"/>
    </row>
    <row r="5" s="1" customFormat="1" ht="19.1" customHeight="1" spans="1:15">
      <c r="A5" s="7" t="s">
        <v>7</v>
      </c>
      <c r="B5" s="8"/>
      <c r="C5" s="6"/>
      <c r="D5" s="6"/>
      <c r="E5" s="6" t="s">
        <v>8</v>
      </c>
      <c r="F5" s="6" t="s">
        <v>9</v>
      </c>
      <c r="G5" s="6"/>
      <c r="H5" s="6" t="s">
        <v>10</v>
      </c>
      <c r="I5" s="6"/>
      <c r="J5" s="6" t="s">
        <v>11</v>
      </c>
      <c r="K5" s="6"/>
      <c r="L5" s="6" t="s">
        <v>12</v>
      </c>
      <c r="M5" s="6"/>
      <c r="N5" s="6" t="s">
        <v>13</v>
      </c>
      <c r="O5" s="90"/>
    </row>
    <row r="6" s="1" customFormat="1" ht="19.1" customHeight="1" spans="1:15">
      <c r="A6" s="9"/>
      <c r="B6" s="10"/>
      <c r="C6" s="11" t="s">
        <v>14</v>
      </c>
      <c r="D6" s="11"/>
      <c r="E6" s="12">
        <v>154.13</v>
      </c>
      <c r="F6" s="12">
        <v>154</v>
      </c>
      <c r="G6" s="12"/>
      <c r="H6" s="12">
        <v>154</v>
      </c>
      <c r="I6" s="12"/>
      <c r="J6" s="6">
        <v>10</v>
      </c>
      <c r="K6" s="6"/>
      <c r="L6" s="32">
        <f t="shared" ref="L6:L9" si="0">IFERROR(H6/F6,"")</f>
        <v>1</v>
      </c>
      <c r="M6" s="32"/>
      <c r="N6" s="6">
        <f>IFERROR(L6*J6,"")</f>
        <v>10</v>
      </c>
      <c r="O6" s="91"/>
    </row>
    <row r="7" s="1" customFormat="1" ht="19.1" customHeight="1" spans="1:15">
      <c r="A7" s="9"/>
      <c r="B7" s="10"/>
      <c r="C7" s="6" t="s">
        <v>15</v>
      </c>
      <c r="D7" s="6"/>
      <c r="E7" s="12">
        <v>154.13</v>
      </c>
      <c r="F7" s="12">
        <v>154</v>
      </c>
      <c r="G7" s="12"/>
      <c r="H7" s="12">
        <v>154</v>
      </c>
      <c r="I7" s="12"/>
      <c r="J7" s="6" t="s">
        <v>16</v>
      </c>
      <c r="K7" s="6"/>
      <c r="L7" s="32">
        <f t="shared" si="0"/>
        <v>1</v>
      </c>
      <c r="M7" s="32"/>
      <c r="N7" s="6" t="s">
        <v>16</v>
      </c>
      <c r="O7" s="91"/>
    </row>
    <row r="8" s="1" customFormat="1" ht="19.1" customHeight="1" spans="1:15">
      <c r="A8" s="13"/>
      <c r="B8" s="14"/>
      <c r="C8" s="15" t="s">
        <v>17</v>
      </c>
      <c r="D8" s="15"/>
      <c r="E8" s="12"/>
      <c r="F8" s="12"/>
      <c r="G8" s="12"/>
      <c r="H8" s="12"/>
      <c r="I8" s="12"/>
      <c r="J8" s="6" t="s">
        <v>16</v>
      </c>
      <c r="K8" s="6"/>
      <c r="L8" s="32" t="str">
        <f t="shared" si="0"/>
        <v/>
      </c>
      <c r="M8" s="32"/>
      <c r="N8" s="6" t="s">
        <v>16</v>
      </c>
      <c r="O8" s="91"/>
    </row>
    <row r="9" s="1" customFormat="1" ht="19.1" customHeight="1" spans="1:15">
      <c r="A9" s="16"/>
      <c r="B9" s="16"/>
      <c r="C9" s="15" t="s">
        <v>18</v>
      </c>
      <c r="D9" s="15"/>
      <c r="E9" s="12"/>
      <c r="F9" s="12"/>
      <c r="G9" s="12"/>
      <c r="H9" s="12"/>
      <c r="I9" s="12"/>
      <c r="J9" s="6" t="s">
        <v>16</v>
      </c>
      <c r="K9" s="6"/>
      <c r="L9" s="32" t="str">
        <f t="shared" si="0"/>
        <v/>
      </c>
      <c r="M9" s="32"/>
      <c r="N9" s="6" t="s">
        <v>16</v>
      </c>
      <c r="O9" s="91"/>
    </row>
    <row r="10" s="1" customFormat="1" ht="19.1" customHeight="1" spans="1:15">
      <c r="A10" s="6" t="s">
        <v>19</v>
      </c>
      <c r="B10" s="6" t="s">
        <v>20</v>
      </c>
      <c r="C10" s="6"/>
      <c r="D10" s="6"/>
      <c r="E10" s="6"/>
      <c r="F10" s="6"/>
      <c r="G10" s="6"/>
      <c r="H10" s="6" t="s">
        <v>21</v>
      </c>
      <c r="I10" s="6"/>
      <c r="J10" s="6"/>
      <c r="K10" s="6"/>
      <c r="L10" s="6"/>
      <c r="M10" s="6"/>
      <c r="N10" s="6"/>
      <c r="O10" s="90"/>
    </row>
    <row r="11" s="1" customFormat="1" ht="61" customHeight="1" spans="1:15">
      <c r="A11" s="6"/>
      <c r="B11" s="17" t="s">
        <v>89</v>
      </c>
      <c r="C11" s="17"/>
      <c r="D11" s="17"/>
      <c r="E11" s="17"/>
      <c r="F11" s="17"/>
      <c r="G11" s="17"/>
      <c r="H11" s="17" t="s">
        <v>90</v>
      </c>
      <c r="I11" s="17"/>
      <c r="J11" s="17"/>
      <c r="K11" s="17"/>
      <c r="L11" s="17"/>
      <c r="M11" s="17"/>
      <c r="N11" s="17"/>
      <c r="O11" s="38"/>
    </row>
    <row r="12" s="1" customFormat="1" ht="19.1" customHeight="1" spans="1:15">
      <c r="A12" s="6" t="s">
        <v>24</v>
      </c>
      <c r="B12" s="6" t="s">
        <v>25</v>
      </c>
      <c r="C12" s="6" t="s">
        <v>26</v>
      </c>
      <c r="D12" s="6" t="s">
        <v>27</v>
      </c>
      <c r="E12" s="6"/>
      <c r="F12" s="6"/>
      <c r="G12" s="6" t="s">
        <v>28</v>
      </c>
      <c r="H12" s="6" t="s">
        <v>29</v>
      </c>
      <c r="I12" s="6" t="s">
        <v>11</v>
      </c>
      <c r="J12" s="6"/>
      <c r="K12" s="6" t="s">
        <v>13</v>
      </c>
      <c r="L12" s="6"/>
      <c r="M12" s="6" t="s">
        <v>30</v>
      </c>
      <c r="N12" s="6"/>
      <c r="O12" s="90"/>
    </row>
    <row r="13" s="1" customFormat="1" ht="19.1" customHeight="1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0"/>
    </row>
    <row r="14" s="1" customFormat="1" ht="19.1" customHeight="1" spans="1:15">
      <c r="A14" s="6"/>
      <c r="B14" s="6" t="s">
        <v>31</v>
      </c>
      <c r="C14" s="6" t="s">
        <v>32</v>
      </c>
      <c r="D14" s="18" t="s">
        <v>91</v>
      </c>
      <c r="E14" s="18"/>
      <c r="F14" s="18"/>
      <c r="G14" s="69" t="s">
        <v>92</v>
      </c>
      <c r="H14" s="69" t="s">
        <v>92</v>
      </c>
      <c r="I14" s="6">
        <v>3</v>
      </c>
      <c r="J14" s="6"/>
      <c r="K14" s="6">
        <v>3</v>
      </c>
      <c r="L14" s="6"/>
      <c r="M14" s="6"/>
      <c r="N14" s="6"/>
      <c r="O14" s="90"/>
    </row>
    <row r="15" s="1" customFormat="1" ht="19.1" customHeight="1" spans="1:15">
      <c r="A15" s="6"/>
      <c r="B15" s="6"/>
      <c r="C15" s="6"/>
      <c r="D15" s="23" t="s">
        <v>93</v>
      </c>
      <c r="E15" s="24"/>
      <c r="F15" s="25"/>
      <c r="G15" s="69" t="s">
        <v>94</v>
      </c>
      <c r="H15" s="69" t="s">
        <v>94</v>
      </c>
      <c r="I15" s="6">
        <v>3</v>
      </c>
      <c r="J15" s="6"/>
      <c r="K15" s="6">
        <v>3</v>
      </c>
      <c r="L15" s="6"/>
      <c r="M15" s="92"/>
      <c r="N15" s="93"/>
      <c r="O15" s="90"/>
    </row>
    <row r="16" s="1" customFormat="1" ht="19.1" customHeight="1" spans="1:15">
      <c r="A16" s="6"/>
      <c r="B16" s="6"/>
      <c r="C16" s="6"/>
      <c r="D16" s="18" t="s">
        <v>95</v>
      </c>
      <c r="E16" s="18"/>
      <c r="F16" s="18"/>
      <c r="G16" s="69" t="s">
        <v>96</v>
      </c>
      <c r="H16" s="69" t="s">
        <v>96</v>
      </c>
      <c r="I16" s="6">
        <v>3</v>
      </c>
      <c r="J16" s="6"/>
      <c r="K16" s="6">
        <v>3</v>
      </c>
      <c r="L16" s="6"/>
      <c r="M16" s="6"/>
      <c r="N16" s="6"/>
      <c r="O16" s="90"/>
    </row>
    <row r="17" s="1" customFormat="1" ht="19.1" customHeight="1" spans="1:15">
      <c r="A17" s="6"/>
      <c r="B17" s="6"/>
      <c r="C17" s="6"/>
      <c r="D17" s="18" t="s">
        <v>97</v>
      </c>
      <c r="E17" s="18"/>
      <c r="F17" s="18"/>
      <c r="G17" s="69" t="s">
        <v>98</v>
      </c>
      <c r="H17" s="69" t="s">
        <v>98</v>
      </c>
      <c r="I17" s="6">
        <v>3</v>
      </c>
      <c r="J17" s="6"/>
      <c r="K17" s="6">
        <v>3</v>
      </c>
      <c r="L17" s="6"/>
      <c r="M17" s="6"/>
      <c r="N17" s="6"/>
      <c r="O17" s="90"/>
    </row>
    <row r="18" s="1" customFormat="1" ht="28" customHeight="1" spans="1:15">
      <c r="A18" s="6"/>
      <c r="B18" s="6"/>
      <c r="C18" s="6"/>
      <c r="D18" s="18" t="s">
        <v>99</v>
      </c>
      <c r="E18" s="18"/>
      <c r="F18" s="18"/>
      <c r="G18" s="69" t="s">
        <v>100</v>
      </c>
      <c r="H18" s="69" t="s">
        <v>100</v>
      </c>
      <c r="I18" s="6">
        <v>3</v>
      </c>
      <c r="J18" s="6"/>
      <c r="K18" s="6">
        <v>3</v>
      </c>
      <c r="L18" s="6"/>
      <c r="M18" s="6"/>
      <c r="N18" s="6"/>
      <c r="O18" s="90"/>
    </row>
    <row r="19" s="1" customFormat="1" ht="19.1" customHeight="1" spans="1:15">
      <c r="A19" s="6"/>
      <c r="B19" s="6"/>
      <c r="C19" s="6" t="s">
        <v>39</v>
      </c>
      <c r="D19" s="18" t="s">
        <v>72</v>
      </c>
      <c r="E19" s="18"/>
      <c r="F19" s="18"/>
      <c r="G19" s="89">
        <v>1</v>
      </c>
      <c r="H19" s="89">
        <v>1</v>
      </c>
      <c r="I19" s="6">
        <v>3</v>
      </c>
      <c r="J19" s="6"/>
      <c r="K19" s="6">
        <v>3</v>
      </c>
      <c r="L19" s="6"/>
      <c r="M19" s="6"/>
      <c r="N19" s="6"/>
      <c r="O19" s="90"/>
    </row>
    <row r="20" s="1" customFormat="1" ht="19.1" customHeight="1" spans="1:15">
      <c r="A20" s="6"/>
      <c r="B20" s="6"/>
      <c r="C20" s="6"/>
      <c r="D20" s="18" t="s">
        <v>101</v>
      </c>
      <c r="E20" s="18"/>
      <c r="F20" s="18"/>
      <c r="G20" s="89">
        <v>1</v>
      </c>
      <c r="H20" s="89">
        <v>1</v>
      </c>
      <c r="I20" s="6">
        <v>3</v>
      </c>
      <c r="J20" s="6"/>
      <c r="K20" s="6">
        <v>3</v>
      </c>
      <c r="L20" s="6"/>
      <c r="M20" s="6"/>
      <c r="N20" s="6"/>
      <c r="O20" s="90"/>
    </row>
    <row r="21" s="1" customFormat="1" ht="19.1" customHeight="1" spans="1:15">
      <c r="A21" s="6"/>
      <c r="B21" s="6"/>
      <c r="C21" s="6"/>
      <c r="D21" s="18" t="s">
        <v>102</v>
      </c>
      <c r="E21" s="18"/>
      <c r="F21" s="18"/>
      <c r="G21" s="89">
        <v>1</v>
      </c>
      <c r="H21" s="89">
        <v>1</v>
      </c>
      <c r="I21" s="6">
        <v>3</v>
      </c>
      <c r="J21" s="6"/>
      <c r="K21" s="6">
        <v>3</v>
      </c>
      <c r="L21" s="6"/>
      <c r="M21" s="6"/>
      <c r="N21" s="6"/>
      <c r="O21" s="90"/>
    </row>
    <row r="22" s="1" customFormat="1" ht="19.1" customHeight="1" spans="1:15">
      <c r="A22" s="6"/>
      <c r="B22" s="6"/>
      <c r="C22" s="6" t="s">
        <v>42</v>
      </c>
      <c r="D22" s="23" t="s">
        <v>103</v>
      </c>
      <c r="E22" s="24"/>
      <c r="F22" s="25"/>
      <c r="G22" s="69" t="s">
        <v>104</v>
      </c>
      <c r="H22" s="69" t="s">
        <v>104</v>
      </c>
      <c r="I22" s="6">
        <v>3</v>
      </c>
      <c r="J22" s="6"/>
      <c r="K22" s="6">
        <v>3</v>
      </c>
      <c r="L22" s="6"/>
      <c r="M22" s="6"/>
      <c r="N22" s="6"/>
      <c r="O22" s="90"/>
    </row>
    <row r="23" s="1" customFormat="1" ht="19.1" customHeight="1" spans="1:15">
      <c r="A23" s="6"/>
      <c r="B23" s="6"/>
      <c r="C23" s="6"/>
      <c r="D23" s="18" t="s">
        <v>105</v>
      </c>
      <c r="E23" s="18"/>
      <c r="F23" s="18"/>
      <c r="G23" s="69" t="s">
        <v>44</v>
      </c>
      <c r="H23" s="69" t="s">
        <v>44</v>
      </c>
      <c r="I23" s="6">
        <v>3</v>
      </c>
      <c r="J23" s="6"/>
      <c r="K23" s="6">
        <v>3</v>
      </c>
      <c r="L23" s="6"/>
      <c r="M23" s="6"/>
      <c r="N23" s="6"/>
      <c r="O23" s="90"/>
    </row>
    <row r="24" s="1" customFormat="1" ht="19.1" customHeight="1" spans="1:15">
      <c r="A24" s="6"/>
      <c r="B24" s="6"/>
      <c r="C24" s="6" t="s">
        <v>46</v>
      </c>
      <c r="D24" s="18" t="s">
        <v>91</v>
      </c>
      <c r="E24" s="18"/>
      <c r="F24" s="18"/>
      <c r="G24" s="69" t="s">
        <v>106</v>
      </c>
      <c r="H24" s="69" t="s">
        <v>106</v>
      </c>
      <c r="I24" s="6">
        <v>4</v>
      </c>
      <c r="J24" s="6"/>
      <c r="K24" s="6">
        <v>4</v>
      </c>
      <c r="L24" s="6"/>
      <c r="M24" s="6"/>
      <c r="N24" s="6"/>
      <c r="O24" s="94"/>
    </row>
    <row r="25" s="1" customFormat="1" ht="19.1" customHeight="1" spans="1:15">
      <c r="A25" s="6"/>
      <c r="B25" s="6"/>
      <c r="C25" s="6"/>
      <c r="D25" s="18" t="s">
        <v>93</v>
      </c>
      <c r="E25" s="18"/>
      <c r="F25" s="18"/>
      <c r="G25" s="69" t="s">
        <v>107</v>
      </c>
      <c r="H25" s="69" t="s">
        <v>107</v>
      </c>
      <c r="I25" s="6">
        <v>4</v>
      </c>
      <c r="J25" s="6"/>
      <c r="K25" s="6">
        <v>4</v>
      </c>
      <c r="L25" s="6"/>
      <c r="M25" s="6"/>
      <c r="N25" s="6"/>
      <c r="O25" s="90"/>
    </row>
    <row r="26" s="1" customFormat="1" ht="19.1" customHeight="1" spans="1:15">
      <c r="A26" s="6"/>
      <c r="B26" s="6"/>
      <c r="C26" s="6"/>
      <c r="D26" s="18" t="s">
        <v>95</v>
      </c>
      <c r="E26" s="18"/>
      <c r="F26" s="18"/>
      <c r="G26" s="69" t="s">
        <v>108</v>
      </c>
      <c r="H26" s="69" t="s">
        <v>108</v>
      </c>
      <c r="I26" s="6">
        <v>4</v>
      </c>
      <c r="J26" s="6"/>
      <c r="K26" s="6">
        <v>4</v>
      </c>
      <c r="L26" s="6"/>
      <c r="M26" s="6"/>
      <c r="N26" s="6"/>
      <c r="O26" s="90"/>
    </row>
    <row r="27" s="1" customFormat="1" ht="19.1" customHeight="1" spans="1:15">
      <c r="A27" s="6"/>
      <c r="B27" s="6"/>
      <c r="C27" s="6"/>
      <c r="D27" s="23" t="s">
        <v>97</v>
      </c>
      <c r="E27" s="24"/>
      <c r="F27" s="25"/>
      <c r="G27" s="69" t="s">
        <v>109</v>
      </c>
      <c r="H27" s="69" t="s">
        <v>109</v>
      </c>
      <c r="I27" s="6">
        <v>4</v>
      </c>
      <c r="J27" s="6"/>
      <c r="K27" s="6">
        <v>4</v>
      </c>
      <c r="L27" s="6"/>
      <c r="M27" s="35"/>
      <c r="N27" s="36"/>
      <c r="O27" s="90"/>
    </row>
    <row r="28" s="1" customFormat="1" ht="39.95" customHeight="1" spans="1:15">
      <c r="A28" s="6"/>
      <c r="B28" s="6"/>
      <c r="C28" s="6"/>
      <c r="D28" s="18" t="s">
        <v>99</v>
      </c>
      <c r="E28" s="18"/>
      <c r="F28" s="18"/>
      <c r="G28" s="69" t="s">
        <v>110</v>
      </c>
      <c r="H28" s="69" t="s">
        <v>110</v>
      </c>
      <c r="I28" s="6">
        <v>4</v>
      </c>
      <c r="J28" s="6"/>
      <c r="K28" s="6">
        <v>4</v>
      </c>
      <c r="L28" s="6"/>
      <c r="M28" s="6"/>
      <c r="N28" s="6"/>
      <c r="O28" s="90"/>
    </row>
    <row r="29" s="1" customFormat="1" ht="27" customHeight="1" spans="1:15">
      <c r="A29" s="6"/>
      <c r="B29" s="6" t="s">
        <v>51</v>
      </c>
      <c r="C29" s="6" t="s">
        <v>52</v>
      </c>
      <c r="D29" s="18"/>
      <c r="E29" s="18"/>
      <c r="F29" s="18"/>
      <c r="G29" s="6"/>
      <c r="H29" s="6"/>
      <c r="I29" s="6"/>
      <c r="J29" s="6"/>
      <c r="K29" s="6"/>
      <c r="L29" s="6"/>
      <c r="M29" s="6"/>
      <c r="N29" s="6"/>
      <c r="O29" s="90"/>
    </row>
    <row r="30" s="1" customFormat="1" ht="27" customHeight="1" spans="1:15">
      <c r="A30" s="6"/>
      <c r="B30" s="6"/>
      <c r="C30" s="6" t="s">
        <v>53</v>
      </c>
      <c r="D30" s="18" t="s">
        <v>111</v>
      </c>
      <c r="E30" s="18"/>
      <c r="F30" s="18"/>
      <c r="G30" s="20" t="s">
        <v>81</v>
      </c>
      <c r="H30" s="87">
        <v>0.9</v>
      </c>
      <c r="I30" s="6">
        <v>15</v>
      </c>
      <c r="J30" s="6"/>
      <c r="K30" s="6">
        <v>13.5</v>
      </c>
      <c r="L30" s="6"/>
      <c r="M30" s="6"/>
      <c r="N30" s="6"/>
      <c r="O30" s="90"/>
    </row>
    <row r="31" s="1" customFormat="1" ht="27" customHeight="1" spans="1:15">
      <c r="A31" s="6"/>
      <c r="B31" s="6"/>
      <c r="C31" s="6" t="s">
        <v>56</v>
      </c>
      <c r="D31" s="18"/>
      <c r="E31" s="18"/>
      <c r="F31" s="18"/>
      <c r="G31" s="6"/>
      <c r="H31" s="87"/>
      <c r="I31" s="6"/>
      <c r="J31" s="6"/>
      <c r="K31" s="6"/>
      <c r="L31" s="6"/>
      <c r="M31" s="6"/>
      <c r="N31" s="6"/>
      <c r="O31" s="90"/>
    </row>
    <row r="32" s="1" customFormat="1" ht="27" customHeight="1" spans="1:15">
      <c r="A32" s="6"/>
      <c r="B32" s="6"/>
      <c r="C32" s="6" t="s">
        <v>57</v>
      </c>
      <c r="D32" s="18" t="s">
        <v>112</v>
      </c>
      <c r="E32" s="18"/>
      <c r="F32" s="18"/>
      <c r="G32" s="20" t="s">
        <v>113</v>
      </c>
      <c r="H32" s="87">
        <v>0.9</v>
      </c>
      <c r="I32" s="6">
        <v>15</v>
      </c>
      <c r="J32" s="6"/>
      <c r="K32" s="6">
        <v>13.5</v>
      </c>
      <c r="L32" s="6"/>
      <c r="M32" s="6"/>
      <c r="N32" s="6"/>
      <c r="O32" s="90"/>
    </row>
    <row r="33" s="1" customFormat="1" ht="27" customHeight="1" spans="1:15">
      <c r="A33" s="6"/>
      <c r="B33" s="6" t="s">
        <v>61</v>
      </c>
      <c r="C33" s="6" t="s">
        <v>62</v>
      </c>
      <c r="D33" s="18" t="s">
        <v>114</v>
      </c>
      <c r="E33" s="18"/>
      <c r="F33" s="18"/>
      <c r="G33" s="20" t="s">
        <v>64</v>
      </c>
      <c r="H33" s="87">
        <v>0.9</v>
      </c>
      <c r="I33" s="6">
        <v>10</v>
      </c>
      <c r="J33" s="6"/>
      <c r="K33" s="6">
        <v>10</v>
      </c>
      <c r="L33" s="6"/>
      <c r="M33" s="6"/>
      <c r="N33" s="6"/>
      <c r="O33" s="90"/>
    </row>
    <row r="34" s="1" customFormat="1" ht="19.1" customHeight="1" spans="1:15">
      <c r="A34" s="29" t="s">
        <v>65</v>
      </c>
      <c r="B34" s="29"/>
      <c r="C34" s="29"/>
      <c r="D34" s="29"/>
      <c r="E34" s="29"/>
      <c r="F34" s="29"/>
      <c r="G34" s="29"/>
      <c r="H34" s="29"/>
      <c r="I34" s="29">
        <f>SUM(I14:J33)+J6</f>
        <v>100</v>
      </c>
      <c r="J34" s="29"/>
      <c r="K34" s="6">
        <v>97</v>
      </c>
      <c r="L34" s="6"/>
      <c r="M34" s="16"/>
      <c r="N34" s="16"/>
      <c r="O34" s="90"/>
    </row>
    <row r="35" s="1" customFormat="1" ht="19.1" customHeight="1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8"/>
    </row>
    <row r="36" s="1" customFormat="1" ht="19.1" customHeight="1" spans="1: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8"/>
    </row>
  </sheetData>
  <mergeCells count="139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A34:H34"/>
    <mergeCell ref="I34:J34"/>
    <mergeCell ref="K34:L34"/>
    <mergeCell ref="M34:N34"/>
    <mergeCell ref="A10:A11"/>
    <mergeCell ref="A12:A33"/>
    <mergeCell ref="B12:B13"/>
    <mergeCell ref="B14:B28"/>
    <mergeCell ref="B29:B32"/>
    <mergeCell ref="C12:C13"/>
    <mergeCell ref="C14:C18"/>
    <mergeCell ref="C19:C21"/>
    <mergeCell ref="C22:C23"/>
    <mergeCell ref="C24:C2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workbookViewId="0">
      <selection activeCell="H16" sqref="H16"/>
    </sheetView>
  </sheetViews>
  <sheetFormatPr defaultColWidth="9" defaultRowHeight="13.5"/>
  <cols>
    <col min="1" max="3" width="6.775" style="1" customWidth="1"/>
    <col min="4" max="4" width="7.44166666666667" style="1" customWidth="1"/>
    <col min="5" max="5" width="17" style="1" customWidth="1"/>
    <col min="6" max="6" width="5.89166666666667" style="1" customWidth="1"/>
    <col min="7" max="7" width="16.1083333333333" style="1" customWidth="1"/>
    <col min="8" max="8" width="14.6583333333333" style="1" customWidth="1"/>
    <col min="9" max="9" width="4.55" style="1" customWidth="1"/>
    <col min="10" max="10" width="4.44166666666667" style="1" customWidth="1"/>
    <col min="11" max="11" width="3.89166666666667" style="1" customWidth="1"/>
    <col min="12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5.9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8"/>
    </row>
    <row r="3" s="3" customFormat="1" ht="18" customHeight="1" spans="1:15">
      <c r="A3" s="6" t="s">
        <v>2</v>
      </c>
      <c r="B3" s="6"/>
      <c r="C3" s="6" t="s">
        <v>115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1"/>
    </row>
    <row r="4" s="3" customFormat="1" ht="18" customHeight="1" spans="1:15">
      <c r="A4" s="6" t="s">
        <v>4</v>
      </c>
      <c r="B4" s="6"/>
      <c r="C4" s="6" t="s">
        <v>5</v>
      </c>
      <c r="D4" s="6"/>
      <c r="E4" s="6"/>
      <c r="F4" s="6"/>
      <c r="G4" s="6"/>
      <c r="H4" s="6" t="s">
        <v>6</v>
      </c>
      <c r="I4" s="6"/>
      <c r="J4" s="6" t="s">
        <v>5</v>
      </c>
      <c r="K4" s="6"/>
      <c r="L4" s="6"/>
      <c r="M4" s="6"/>
      <c r="N4" s="6"/>
      <c r="O4" s="31"/>
    </row>
    <row r="5" s="3" customFormat="1" ht="18" customHeight="1" spans="1:15">
      <c r="A5" s="7" t="s">
        <v>7</v>
      </c>
      <c r="B5" s="8"/>
      <c r="C5" s="6"/>
      <c r="D5" s="6"/>
      <c r="E5" s="6" t="s">
        <v>8</v>
      </c>
      <c r="F5" s="6" t="s">
        <v>9</v>
      </c>
      <c r="G5" s="6"/>
      <c r="H5" s="6" t="s">
        <v>10</v>
      </c>
      <c r="I5" s="6"/>
      <c r="J5" s="6" t="s">
        <v>11</v>
      </c>
      <c r="K5" s="6"/>
      <c r="L5" s="6" t="s">
        <v>12</v>
      </c>
      <c r="M5" s="6"/>
      <c r="N5" s="6" t="s">
        <v>13</v>
      </c>
      <c r="O5" s="31"/>
    </row>
    <row r="6" s="3" customFormat="1" ht="18" customHeight="1" spans="1:15">
      <c r="A6" s="9"/>
      <c r="B6" s="10"/>
      <c r="C6" s="11" t="s">
        <v>14</v>
      </c>
      <c r="D6" s="11"/>
      <c r="E6" s="12">
        <v>52</v>
      </c>
      <c r="F6" s="12">
        <v>52</v>
      </c>
      <c r="G6" s="12"/>
      <c r="H6" s="12">
        <v>52</v>
      </c>
      <c r="I6" s="12"/>
      <c r="J6" s="6">
        <v>10</v>
      </c>
      <c r="K6" s="6"/>
      <c r="L6" s="32">
        <f t="shared" ref="L6:L9" si="0">IFERROR(H6/F6,"")</f>
        <v>1</v>
      </c>
      <c r="M6" s="32"/>
      <c r="N6" s="6">
        <f>IFERROR(L6*J6,"")</f>
        <v>10</v>
      </c>
      <c r="O6" s="33"/>
    </row>
    <row r="7" s="3" customFormat="1" ht="18" customHeight="1" spans="1:15">
      <c r="A7" s="9"/>
      <c r="B7" s="10"/>
      <c r="C7" s="6" t="s">
        <v>15</v>
      </c>
      <c r="D7" s="6"/>
      <c r="E7" s="12">
        <v>52</v>
      </c>
      <c r="F7" s="12">
        <v>52</v>
      </c>
      <c r="G7" s="12"/>
      <c r="H7" s="12">
        <v>52</v>
      </c>
      <c r="I7" s="12"/>
      <c r="J7" s="6" t="s">
        <v>16</v>
      </c>
      <c r="K7" s="6"/>
      <c r="L7" s="32">
        <f t="shared" si="0"/>
        <v>1</v>
      </c>
      <c r="M7" s="32"/>
      <c r="N7" s="6" t="s">
        <v>16</v>
      </c>
      <c r="O7" s="33"/>
    </row>
    <row r="8" s="3" customFormat="1" ht="18" customHeight="1" spans="1:15">
      <c r="A8" s="13"/>
      <c r="B8" s="14"/>
      <c r="C8" s="15" t="s">
        <v>17</v>
      </c>
      <c r="D8" s="15"/>
      <c r="E8" s="12"/>
      <c r="F8" s="12"/>
      <c r="G8" s="12"/>
      <c r="H8" s="12"/>
      <c r="I8" s="12"/>
      <c r="J8" s="6" t="s">
        <v>16</v>
      </c>
      <c r="K8" s="6"/>
      <c r="L8" s="32" t="str">
        <f t="shared" si="0"/>
        <v/>
      </c>
      <c r="M8" s="32"/>
      <c r="N8" s="6" t="s">
        <v>16</v>
      </c>
      <c r="O8" s="33"/>
    </row>
    <row r="9" s="3" customFormat="1" ht="18" customHeight="1" spans="1:15">
      <c r="A9" s="16"/>
      <c r="B9" s="16"/>
      <c r="C9" s="15" t="s">
        <v>18</v>
      </c>
      <c r="D9" s="15"/>
      <c r="E9" s="12"/>
      <c r="F9" s="12"/>
      <c r="G9" s="12"/>
      <c r="H9" s="12"/>
      <c r="I9" s="12"/>
      <c r="J9" s="6" t="s">
        <v>16</v>
      </c>
      <c r="K9" s="6"/>
      <c r="L9" s="32" t="str">
        <f t="shared" si="0"/>
        <v/>
      </c>
      <c r="M9" s="32"/>
      <c r="N9" s="6" t="s">
        <v>16</v>
      </c>
      <c r="O9" s="33"/>
    </row>
    <row r="10" s="3" customFormat="1" ht="18" customHeight="1" spans="1:15">
      <c r="A10" s="6" t="s">
        <v>19</v>
      </c>
      <c r="B10" s="6" t="s">
        <v>20</v>
      </c>
      <c r="C10" s="6"/>
      <c r="D10" s="6"/>
      <c r="E10" s="6"/>
      <c r="F10" s="6"/>
      <c r="G10" s="6"/>
      <c r="H10" s="6" t="s">
        <v>21</v>
      </c>
      <c r="I10" s="6"/>
      <c r="J10" s="6"/>
      <c r="K10" s="6"/>
      <c r="L10" s="6"/>
      <c r="M10" s="6"/>
      <c r="N10" s="6"/>
      <c r="O10" s="31"/>
    </row>
    <row r="11" s="3" customFormat="1" ht="62.05" customHeight="1" spans="1:15">
      <c r="A11" s="6"/>
      <c r="B11" s="17" t="s">
        <v>116</v>
      </c>
      <c r="C11" s="17"/>
      <c r="D11" s="17"/>
      <c r="E11" s="17"/>
      <c r="F11" s="17"/>
      <c r="G11" s="17"/>
      <c r="H11" s="6" t="s">
        <v>117</v>
      </c>
      <c r="I11" s="6"/>
      <c r="J11" s="6"/>
      <c r="K11" s="6"/>
      <c r="L11" s="6"/>
      <c r="M11" s="6"/>
      <c r="N11" s="6"/>
      <c r="O11" s="34"/>
    </row>
    <row r="12" s="3" customFormat="1" ht="18" customHeight="1" spans="1:15">
      <c r="A12" s="6" t="s">
        <v>24</v>
      </c>
      <c r="B12" s="6" t="s">
        <v>25</v>
      </c>
      <c r="C12" s="6" t="s">
        <v>26</v>
      </c>
      <c r="D12" s="6" t="s">
        <v>27</v>
      </c>
      <c r="E12" s="6"/>
      <c r="F12" s="6"/>
      <c r="G12" s="6" t="s">
        <v>28</v>
      </c>
      <c r="H12" s="6" t="s">
        <v>29</v>
      </c>
      <c r="I12" s="6" t="s">
        <v>11</v>
      </c>
      <c r="J12" s="6"/>
      <c r="K12" s="6" t="s">
        <v>13</v>
      </c>
      <c r="L12" s="6"/>
      <c r="M12" s="6" t="s">
        <v>30</v>
      </c>
      <c r="N12" s="6"/>
      <c r="O12" s="31"/>
    </row>
    <row r="13" s="3" customFormat="1" ht="18" customHeight="1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1"/>
    </row>
    <row r="14" s="3" customFormat="1" ht="18" customHeight="1" spans="1:15">
      <c r="A14" s="6"/>
      <c r="B14" s="6" t="s">
        <v>31</v>
      </c>
      <c r="C14" s="6" t="s">
        <v>32</v>
      </c>
      <c r="D14" s="66" t="s">
        <v>118</v>
      </c>
      <c r="E14" s="67"/>
      <c r="F14" s="68"/>
      <c r="G14" s="69" t="s">
        <v>119</v>
      </c>
      <c r="H14" s="69" t="s">
        <v>120</v>
      </c>
      <c r="I14" s="6">
        <v>4</v>
      </c>
      <c r="J14" s="6"/>
      <c r="K14" s="6">
        <v>4</v>
      </c>
      <c r="L14" s="6"/>
      <c r="M14" s="6"/>
      <c r="N14" s="6"/>
      <c r="O14" s="31"/>
    </row>
    <row r="15" s="3" customFormat="1" ht="18" customHeight="1" spans="1:15">
      <c r="A15" s="6"/>
      <c r="B15" s="6"/>
      <c r="C15" s="6"/>
      <c r="D15" s="70" t="s">
        <v>121</v>
      </c>
      <c r="E15" s="71"/>
      <c r="F15" s="72"/>
      <c r="G15" s="69" t="s">
        <v>122</v>
      </c>
      <c r="H15" s="69" t="s">
        <v>123</v>
      </c>
      <c r="I15" s="6">
        <v>4</v>
      </c>
      <c r="J15" s="6"/>
      <c r="K15" s="6">
        <v>4</v>
      </c>
      <c r="L15" s="6"/>
      <c r="M15" s="6"/>
      <c r="N15" s="6"/>
      <c r="O15" s="31"/>
    </row>
    <row r="16" s="3" customFormat="1" ht="18" customHeight="1" spans="1:15">
      <c r="A16" s="6"/>
      <c r="B16" s="6"/>
      <c r="C16" s="6"/>
      <c r="D16" s="70" t="s">
        <v>124</v>
      </c>
      <c r="E16" s="71"/>
      <c r="F16" s="72"/>
      <c r="G16" s="69" t="s">
        <v>125</v>
      </c>
      <c r="H16" s="69" t="s">
        <v>37</v>
      </c>
      <c r="I16" s="6">
        <v>4</v>
      </c>
      <c r="J16" s="6"/>
      <c r="K16" s="6">
        <v>4</v>
      </c>
      <c r="L16" s="6"/>
      <c r="M16" s="35"/>
      <c r="N16" s="36"/>
      <c r="O16" s="31"/>
    </row>
    <row r="17" s="3" customFormat="1" ht="18" customHeight="1" spans="1:15">
      <c r="A17" s="6"/>
      <c r="B17" s="6"/>
      <c r="C17" s="6"/>
      <c r="D17" s="70" t="s">
        <v>126</v>
      </c>
      <c r="E17" s="71"/>
      <c r="F17" s="72"/>
      <c r="G17" s="69" t="s">
        <v>125</v>
      </c>
      <c r="H17" s="69" t="s">
        <v>37</v>
      </c>
      <c r="I17" s="6">
        <v>4</v>
      </c>
      <c r="J17" s="6"/>
      <c r="K17" s="6">
        <v>4</v>
      </c>
      <c r="L17" s="6"/>
      <c r="M17" s="6"/>
      <c r="N17" s="6"/>
      <c r="O17" s="31"/>
    </row>
    <row r="18" s="3" customFormat="1" ht="18" customHeight="1" spans="1:15">
      <c r="A18" s="6"/>
      <c r="B18" s="6"/>
      <c r="C18" s="6"/>
      <c r="D18" s="73" t="s">
        <v>127</v>
      </c>
      <c r="E18" s="74"/>
      <c r="F18" s="75"/>
      <c r="G18" s="69" t="s">
        <v>125</v>
      </c>
      <c r="H18" s="69" t="s">
        <v>37</v>
      </c>
      <c r="I18" s="6">
        <v>4</v>
      </c>
      <c r="J18" s="6"/>
      <c r="K18" s="6">
        <v>4</v>
      </c>
      <c r="L18" s="6"/>
      <c r="M18" s="6"/>
      <c r="N18" s="6"/>
      <c r="O18" s="31"/>
    </row>
    <row r="19" s="3" customFormat="1" ht="18" customHeight="1" spans="1:15">
      <c r="A19" s="6"/>
      <c r="B19" s="6"/>
      <c r="C19" s="6" t="s">
        <v>39</v>
      </c>
      <c r="D19" s="18" t="s">
        <v>101</v>
      </c>
      <c r="E19" s="18"/>
      <c r="F19" s="18"/>
      <c r="G19" s="20">
        <v>1</v>
      </c>
      <c r="H19" s="20">
        <v>1</v>
      </c>
      <c r="I19" s="6">
        <v>4</v>
      </c>
      <c r="J19" s="6"/>
      <c r="K19" s="6">
        <v>4</v>
      </c>
      <c r="L19" s="6"/>
      <c r="M19" s="6"/>
      <c r="N19" s="6"/>
      <c r="O19" s="31"/>
    </row>
    <row r="20" s="3" customFormat="1" ht="18" customHeight="1" spans="1:15">
      <c r="A20" s="6"/>
      <c r="B20" s="6"/>
      <c r="C20" s="6"/>
      <c r="D20" s="18" t="s">
        <v>128</v>
      </c>
      <c r="E20" s="18"/>
      <c r="F20" s="18"/>
      <c r="G20" s="20">
        <v>1</v>
      </c>
      <c r="H20" s="20">
        <v>1</v>
      </c>
      <c r="I20" s="6">
        <v>4</v>
      </c>
      <c r="J20" s="6"/>
      <c r="K20" s="6">
        <v>4</v>
      </c>
      <c r="L20" s="6"/>
      <c r="M20" s="6"/>
      <c r="N20" s="6"/>
      <c r="O20" s="31"/>
    </row>
    <row r="21" s="3" customFormat="1" ht="18" customHeight="1" spans="1:15">
      <c r="A21" s="6"/>
      <c r="B21" s="6"/>
      <c r="C21" s="6" t="s">
        <v>42</v>
      </c>
      <c r="D21" s="18" t="s">
        <v>129</v>
      </c>
      <c r="E21" s="18"/>
      <c r="F21" s="18"/>
      <c r="G21" s="76">
        <v>43831</v>
      </c>
      <c r="H21" s="76">
        <v>43831</v>
      </c>
      <c r="I21" s="6">
        <v>4</v>
      </c>
      <c r="J21" s="6"/>
      <c r="K21" s="6">
        <v>4</v>
      </c>
      <c r="L21" s="6"/>
      <c r="M21" s="6"/>
      <c r="N21" s="6"/>
      <c r="O21" s="31"/>
    </row>
    <row r="22" s="3" customFormat="1" ht="18" customHeight="1" spans="1:15">
      <c r="A22" s="6"/>
      <c r="B22" s="6"/>
      <c r="C22" s="6"/>
      <c r="D22" s="18" t="s">
        <v>130</v>
      </c>
      <c r="E22" s="18"/>
      <c r="F22" s="18"/>
      <c r="G22" s="76">
        <v>44196</v>
      </c>
      <c r="H22" s="76">
        <v>44196</v>
      </c>
      <c r="I22" s="6">
        <v>4</v>
      </c>
      <c r="J22" s="6"/>
      <c r="K22" s="6">
        <v>4</v>
      </c>
      <c r="L22" s="6"/>
      <c r="M22" s="6"/>
      <c r="N22" s="6"/>
      <c r="O22" s="31"/>
    </row>
    <row r="23" s="3" customFormat="1" ht="18" customHeight="1" spans="1:15">
      <c r="A23" s="6"/>
      <c r="B23" s="6"/>
      <c r="C23" s="6" t="s">
        <v>46</v>
      </c>
      <c r="D23" s="77" t="s">
        <v>131</v>
      </c>
      <c r="E23" s="77"/>
      <c r="F23" s="77"/>
      <c r="G23" s="69" t="s">
        <v>132</v>
      </c>
      <c r="H23" s="69" t="s">
        <v>132</v>
      </c>
      <c r="I23" s="6">
        <v>4</v>
      </c>
      <c r="J23" s="6"/>
      <c r="K23" s="6">
        <v>4</v>
      </c>
      <c r="L23" s="6"/>
      <c r="M23" s="6"/>
      <c r="N23" s="6"/>
      <c r="O23" s="37"/>
    </row>
    <row r="24" s="3" customFormat="1" ht="18" customHeight="1" spans="1:15">
      <c r="A24" s="6"/>
      <c r="B24" s="6"/>
      <c r="C24" s="6"/>
      <c r="D24" s="78" t="s">
        <v>133</v>
      </c>
      <c r="E24" s="79"/>
      <c r="F24" s="80"/>
      <c r="G24" s="69" t="s">
        <v>134</v>
      </c>
      <c r="H24" s="69" t="s">
        <v>134</v>
      </c>
      <c r="I24" s="6">
        <v>4</v>
      </c>
      <c r="J24" s="6"/>
      <c r="K24" s="6">
        <v>4</v>
      </c>
      <c r="L24" s="6"/>
      <c r="M24" s="6"/>
      <c r="N24" s="6"/>
      <c r="O24" s="31"/>
    </row>
    <row r="25" s="3" customFormat="1" ht="18" customHeight="1" spans="1:15">
      <c r="A25" s="6"/>
      <c r="B25" s="6"/>
      <c r="C25" s="6"/>
      <c r="D25" s="81" t="s">
        <v>135</v>
      </c>
      <c r="E25" s="82"/>
      <c r="F25" s="83"/>
      <c r="G25" s="69" t="s">
        <v>136</v>
      </c>
      <c r="H25" s="69" t="s">
        <v>136</v>
      </c>
      <c r="I25" s="6">
        <v>3</v>
      </c>
      <c r="J25" s="6"/>
      <c r="K25" s="6">
        <v>3</v>
      </c>
      <c r="L25" s="6"/>
      <c r="M25" s="6"/>
      <c r="N25" s="6"/>
      <c r="O25" s="31"/>
    </row>
    <row r="26" s="3" customFormat="1" ht="18" customHeight="1" spans="1:15">
      <c r="A26" s="6"/>
      <c r="B26" s="6"/>
      <c r="C26" s="6"/>
      <c r="D26" s="84" t="s">
        <v>137</v>
      </c>
      <c r="E26" s="85"/>
      <c r="F26" s="86"/>
      <c r="G26" s="69" t="s">
        <v>138</v>
      </c>
      <c r="H26" s="69" t="s">
        <v>138</v>
      </c>
      <c r="I26" s="6">
        <v>3</v>
      </c>
      <c r="J26" s="6"/>
      <c r="K26" s="6">
        <v>3</v>
      </c>
      <c r="L26" s="6"/>
      <c r="M26" s="6"/>
      <c r="N26" s="6"/>
      <c r="O26" s="31"/>
    </row>
    <row r="27" s="3" customFormat="1" ht="18" customHeight="1" spans="1:15">
      <c r="A27" s="6"/>
      <c r="B27" s="6" t="s">
        <v>51</v>
      </c>
      <c r="C27" s="6" t="s">
        <v>52</v>
      </c>
      <c r="D27" s="18"/>
      <c r="E27" s="18"/>
      <c r="F27" s="18"/>
      <c r="G27" s="6"/>
      <c r="H27" s="6"/>
      <c r="I27" s="6"/>
      <c r="J27" s="6"/>
      <c r="K27" s="6" t="str">
        <f>IFERROR(H27/G27*I27,"")</f>
        <v/>
      </c>
      <c r="L27" s="6"/>
      <c r="M27" s="6"/>
      <c r="N27" s="6"/>
      <c r="O27" s="31"/>
    </row>
    <row r="28" s="3" customFormat="1" ht="28" customHeight="1" spans="1:15">
      <c r="A28" s="6"/>
      <c r="B28" s="6"/>
      <c r="C28" s="6" t="s">
        <v>53</v>
      </c>
      <c r="D28" s="18" t="s">
        <v>139</v>
      </c>
      <c r="E28" s="18"/>
      <c r="F28" s="18"/>
      <c r="G28" s="6" t="s">
        <v>55</v>
      </c>
      <c r="H28" s="87">
        <v>0.9</v>
      </c>
      <c r="I28" s="6">
        <v>15</v>
      </c>
      <c r="J28" s="6"/>
      <c r="K28" s="6">
        <f>15*0.9</f>
        <v>13.5</v>
      </c>
      <c r="L28" s="6"/>
      <c r="M28" s="6"/>
      <c r="N28" s="6"/>
      <c r="O28" s="31"/>
    </row>
    <row r="29" s="3" customFormat="1" ht="18" customHeight="1" spans="1:15">
      <c r="A29" s="6"/>
      <c r="B29" s="6"/>
      <c r="C29" s="6" t="s">
        <v>56</v>
      </c>
      <c r="D29" s="18"/>
      <c r="E29" s="18"/>
      <c r="F29" s="18"/>
      <c r="G29" s="6"/>
      <c r="H29" s="6"/>
      <c r="I29" s="6"/>
      <c r="J29" s="6"/>
      <c r="K29" s="6" t="str">
        <f>IFERROR(H29/G29*I29,"")</f>
        <v/>
      </c>
      <c r="L29" s="6"/>
      <c r="M29" s="6"/>
      <c r="N29" s="6"/>
      <c r="O29" s="31"/>
    </row>
    <row r="30" s="3" customFormat="1" ht="18" customHeight="1" spans="1:15">
      <c r="A30" s="6"/>
      <c r="B30" s="6"/>
      <c r="C30" s="6" t="s">
        <v>57</v>
      </c>
      <c r="D30" s="18" t="s">
        <v>140</v>
      </c>
      <c r="E30" s="18"/>
      <c r="F30" s="18"/>
      <c r="G30" s="6" t="s">
        <v>59</v>
      </c>
      <c r="H30" s="6" t="s">
        <v>60</v>
      </c>
      <c r="I30" s="6">
        <v>15</v>
      </c>
      <c r="J30" s="6"/>
      <c r="K30" s="6">
        <v>15</v>
      </c>
      <c r="L30" s="6"/>
      <c r="M30" s="6"/>
      <c r="N30" s="6"/>
      <c r="O30" s="31"/>
    </row>
    <row r="31" s="3" customFormat="1" ht="18" customHeight="1" spans="1:15">
      <c r="A31" s="6"/>
      <c r="B31" s="6" t="s">
        <v>61</v>
      </c>
      <c r="C31" s="6" t="s">
        <v>62</v>
      </c>
      <c r="D31" s="18" t="s">
        <v>141</v>
      </c>
      <c r="E31" s="18"/>
      <c r="F31" s="18"/>
      <c r="G31" s="6" t="s">
        <v>64</v>
      </c>
      <c r="H31" s="87">
        <v>0.9</v>
      </c>
      <c r="I31" s="6">
        <v>10</v>
      </c>
      <c r="J31" s="6"/>
      <c r="K31" s="6">
        <v>10</v>
      </c>
      <c r="L31" s="6"/>
      <c r="M31" s="6"/>
      <c r="N31" s="6"/>
      <c r="O31" s="31"/>
    </row>
    <row r="32" s="3" customFormat="1" ht="18" customHeight="1" spans="1:15">
      <c r="A32" s="29" t="s">
        <v>65</v>
      </c>
      <c r="B32" s="29"/>
      <c r="C32" s="29"/>
      <c r="D32" s="29"/>
      <c r="E32" s="29"/>
      <c r="F32" s="29"/>
      <c r="G32" s="29"/>
      <c r="H32" s="29"/>
      <c r="I32" s="29">
        <f>SUM(I14:J31)+J6</f>
        <v>100</v>
      </c>
      <c r="J32" s="29"/>
      <c r="K32" s="6">
        <v>98.5</v>
      </c>
      <c r="L32" s="6"/>
      <c r="M32" s="16"/>
      <c r="N32" s="16"/>
      <c r="O32" s="31"/>
    </row>
    <row r="33" s="3" customFormat="1" ht="18" customHeight="1" spans="15:15">
      <c r="O33" s="34"/>
    </row>
    <row r="34" s="1" customFormat="1" spans="15:15">
      <c r="O34" s="38"/>
    </row>
  </sheetData>
  <mergeCells count="13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A32:H32"/>
    <mergeCell ref="I32:J32"/>
    <mergeCell ref="K32:L32"/>
    <mergeCell ref="M32:N32"/>
    <mergeCell ref="A10:A11"/>
    <mergeCell ref="A12:A31"/>
    <mergeCell ref="B12:B13"/>
    <mergeCell ref="B14:B26"/>
    <mergeCell ref="B27:B30"/>
    <mergeCell ref="C12:C13"/>
    <mergeCell ref="C14:C18"/>
    <mergeCell ref="C19:C20"/>
    <mergeCell ref="C21:C22"/>
    <mergeCell ref="C23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H19" sqref="H19"/>
    </sheetView>
  </sheetViews>
  <sheetFormatPr defaultColWidth="9" defaultRowHeight="13.5"/>
  <cols>
    <col min="1" max="1" width="14.1083333333333" style="39" customWidth="1"/>
    <col min="2" max="2" width="13.3333333333333" style="39" customWidth="1"/>
    <col min="3" max="3" width="15.4416666666667" style="39" customWidth="1"/>
    <col min="4" max="4" width="7.5" style="39" customWidth="1"/>
    <col min="5" max="5" width="8.9" style="39" customWidth="1"/>
    <col min="6" max="6" width="4.8" style="39" customWidth="1"/>
    <col min="7" max="8" width="16.7" style="39" customWidth="1"/>
    <col min="9" max="9" width="4.6" style="39" customWidth="1"/>
    <col min="10" max="10" width="5.9" style="39" customWidth="1"/>
    <col min="11" max="11" width="3.9" style="39" customWidth="1"/>
    <col min="12" max="13" width="4.4" style="39" customWidth="1"/>
    <col min="14" max="14" width="6.7" style="39" customWidth="1"/>
    <col min="15" max="15" width="48.3" style="39" customWidth="1"/>
    <col min="16" max="16384" width="9" style="39"/>
  </cols>
  <sheetData>
    <row r="1" s="39" customFormat="1" ht="20.45" customHeight="1" spans="1:1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="39" customFormat="1" ht="15.85" customHeight="1" spans="1:1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59"/>
    </row>
    <row r="3" s="40" customFormat="1" ht="16" customHeight="1" spans="1:15">
      <c r="A3" s="43" t="s">
        <v>2</v>
      </c>
      <c r="B3" s="43"/>
      <c r="C3" s="43" t="s">
        <v>142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60"/>
    </row>
    <row r="4" s="40" customFormat="1" ht="16" customHeight="1" spans="1:15">
      <c r="A4" s="43" t="s">
        <v>4</v>
      </c>
      <c r="B4" s="43"/>
      <c r="C4" s="43" t="s">
        <v>143</v>
      </c>
      <c r="D4" s="43"/>
      <c r="E4" s="43"/>
      <c r="F4" s="43"/>
      <c r="G4" s="43"/>
      <c r="H4" s="43" t="s">
        <v>6</v>
      </c>
      <c r="I4" s="43"/>
      <c r="J4" s="43" t="s">
        <v>143</v>
      </c>
      <c r="K4" s="43"/>
      <c r="L4" s="43"/>
      <c r="M4" s="43"/>
      <c r="N4" s="43"/>
      <c r="O4" s="60"/>
    </row>
    <row r="5" s="40" customFormat="1" ht="16" customHeight="1" spans="1:15">
      <c r="A5" s="44" t="s">
        <v>7</v>
      </c>
      <c r="B5" s="45"/>
      <c r="C5" s="43"/>
      <c r="D5" s="43"/>
      <c r="E5" s="43" t="s">
        <v>8</v>
      </c>
      <c r="F5" s="43" t="s">
        <v>9</v>
      </c>
      <c r="G5" s="43"/>
      <c r="H5" s="43" t="s">
        <v>10</v>
      </c>
      <c r="I5" s="43"/>
      <c r="J5" s="43" t="s">
        <v>11</v>
      </c>
      <c r="K5" s="43"/>
      <c r="L5" s="43" t="s">
        <v>12</v>
      </c>
      <c r="M5" s="43"/>
      <c r="N5" s="43" t="s">
        <v>13</v>
      </c>
      <c r="O5" s="60"/>
    </row>
    <row r="6" s="40" customFormat="1" ht="16" customHeight="1" spans="1:15">
      <c r="A6" s="46"/>
      <c r="B6" s="47"/>
      <c r="C6" s="48" t="s">
        <v>14</v>
      </c>
      <c r="D6" s="48"/>
      <c r="E6" s="49">
        <v>150</v>
      </c>
      <c r="F6" s="49">
        <v>150</v>
      </c>
      <c r="G6" s="49"/>
      <c r="H6" s="49">
        <v>115.22</v>
      </c>
      <c r="I6" s="49"/>
      <c r="J6" s="43">
        <v>10</v>
      </c>
      <c r="K6" s="43"/>
      <c r="L6" s="61">
        <f t="shared" ref="L6:L9" si="0">IFERROR(H6/F6,"")</f>
        <v>0.768133333333333</v>
      </c>
      <c r="M6" s="61"/>
      <c r="N6" s="43">
        <f>IFERROR(L6*J6,"")</f>
        <v>7.68133333333333</v>
      </c>
      <c r="O6" s="62"/>
    </row>
    <row r="7" s="40" customFormat="1" ht="16" customHeight="1" spans="1:15">
      <c r="A7" s="46"/>
      <c r="B7" s="47"/>
      <c r="C7" s="43" t="s">
        <v>15</v>
      </c>
      <c r="D7" s="43"/>
      <c r="E7" s="49">
        <v>150</v>
      </c>
      <c r="F7" s="49">
        <v>150</v>
      </c>
      <c r="G7" s="49"/>
      <c r="H7" s="49">
        <v>115.22</v>
      </c>
      <c r="I7" s="49"/>
      <c r="J7" s="43" t="s">
        <v>16</v>
      </c>
      <c r="K7" s="43"/>
      <c r="L7" s="61">
        <f t="shared" si="0"/>
        <v>0.768133333333333</v>
      </c>
      <c r="M7" s="61"/>
      <c r="N7" s="43" t="s">
        <v>16</v>
      </c>
      <c r="O7" s="62"/>
    </row>
    <row r="8" s="40" customFormat="1" ht="16" customHeight="1" spans="1:15">
      <c r="A8" s="50"/>
      <c r="B8" s="51"/>
      <c r="C8" s="52" t="s">
        <v>17</v>
      </c>
      <c r="D8" s="52"/>
      <c r="E8" s="49"/>
      <c r="F8" s="49"/>
      <c r="G8" s="49"/>
      <c r="H8" s="49"/>
      <c r="I8" s="49"/>
      <c r="J8" s="43" t="s">
        <v>16</v>
      </c>
      <c r="K8" s="43"/>
      <c r="L8" s="61" t="str">
        <f t="shared" si="0"/>
        <v/>
      </c>
      <c r="M8" s="61"/>
      <c r="N8" s="43" t="s">
        <v>16</v>
      </c>
      <c r="O8" s="62"/>
    </row>
    <row r="9" s="40" customFormat="1" ht="16" customHeight="1" spans="1:15">
      <c r="A9" s="53"/>
      <c r="B9" s="53"/>
      <c r="C9" s="52" t="s">
        <v>18</v>
      </c>
      <c r="D9" s="52"/>
      <c r="E9" s="49"/>
      <c r="F9" s="49"/>
      <c r="G9" s="49"/>
      <c r="H9" s="49"/>
      <c r="I9" s="49"/>
      <c r="J9" s="43" t="s">
        <v>16</v>
      </c>
      <c r="K9" s="43"/>
      <c r="L9" s="61" t="str">
        <f t="shared" si="0"/>
        <v/>
      </c>
      <c r="M9" s="61"/>
      <c r="N9" s="43" t="s">
        <v>16</v>
      </c>
      <c r="O9" s="62"/>
    </row>
    <row r="10" s="40" customFormat="1" ht="16" customHeight="1" spans="1:15">
      <c r="A10" s="43" t="s">
        <v>19</v>
      </c>
      <c r="B10" s="43" t="s">
        <v>20</v>
      </c>
      <c r="C10" s="43"/>
      <c r="D10" s="43"/>
      <c r="E10" s="43"/>
      <c r="F10" s="43"/>
      <c r="G10" s="43"/>
      <c r="H10" s="43" t="s">
        <v>21</v>
      </c>
      <c r="I10" s="43"/>
      <c r="J10" s="43"/>
      <c r="K10" s="43"/>
      <c r="L10" s="43"/>
      <c r="M10" s="43"/>
      <c r="N10" s="43"/>
      <c r="O10" s="60"/>
    </row>
    <row r="11" s="40" customFormat="1" ht="53" customHeight="1" spans="1:15">
      <c r="A11" s="43"/>
      <c r="B11" s="54" t="s">
        <v>144</v>
      </c>
      <c r="C11" s="54"/>
      <c r="D11" s="54"/>
      <c r="E11" s="54"/>
      <c r="F11" s="54"/>
      <c r="G11" s="54"/>
      <c r="H11" s="54" t="s">
        <v>145</v>
      </c>
      <c r="I11" s="54"/>
      <c r="J11" s="54"/>
      <c r="K11" s="54"/>
      <c r="L11" s="54"/>
      <c r="M11" s="54"/>
      <c r="N11" s="54"/>
      <c r="O11" s="63"/>
    </row>
    <row r="12" s="40" customFormat="1" ht="16" customHeight="1" spans="1:15">
      <c r="A12" s="43" t="s">
        <v>24</v>
      </c>
      <c r="B12" s="43" t="s">
        <v>25</v>
      </c>
      <c r="C12" s="43" t="s">
        <v>26</v>
      </c>
      <c r="D12" s="43" t="s">
        <v>27</v>
      </c>
      <c r="E12" s="43"/>
      <c r="F12" s="43"/>
      <c r="G12" s="43" t="s">
        <v>28</v>
      </c>
      <c r="H12" s="43" t="s">
        <v>29</v>
      </c>
      <c r="I12" s="43" t="s">
        <v>11</v>
      </c>
      <c r="J12" s="43"/>
      <c r="K12" s="43" t="s">
        <v>13</v>
      </c>
      <c r="L12" s="43"/>
      <c r="M12" s="43" t="s">
        <v>30</v>
      </c>
      <c r="N12" s="43"/>
      <c r="O12" s="60"/>
    </row>
    <row r="13" s="40" customFormat="1" ht="16" customHeight="1" spans="1: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60"/>
    </row>
    <row r="14" s="40" customFormat="1" ht="25" customHeight="1" spans="1:15">
      <c r="A14" s="43"/>
      <c r="B14" s="43" t="s">
        <v>31</v>
      </c>
      <c r="C14" s="43" t="s">
        <v>32</v>
      </c>
      <c r="D14" s="55" t="s">
        <v>146</v>
      </c>
      <c r="E14" s="55"/>
      <c r="F14" s="55"/>
      <c r="G14" s="43" t="s">
        <v>147</v>
      </c>
      <c r="H14" s="43" t="s">
        <v>148</v>
      </c>
      <c r="I14" s="43">
        <v>8</v>
      </c>
      <c r="J14" s="43"/>
      <c r="K14" s="43">
        <f>576/2000*8</f>
        <v>2.304</v>
      </c>
      <c r="L14" s="43"/>
      <c r="M14" s="43" t="s">
        <v>149</v>
      </c>
      <c r="N14" s="43"/>
      <c r="O14" s="60"/>
    </row>
    <row r="15" s="40" customFormat="1" ht="16" customHeight="1" spans="1:15">
      <c r="A15" s="43"/>
      <c r="B15" s="43"/>
      <c r="C15" s="43" t="s">
        <v>39</v>
      </c>
      <c r="D15" s="55" t="s">
        <v>101</v>
      </c>
      <c r="E15" s="55"/>
      <c r="F15" s="55"/>
      <c r="G15" s="56">
        <v>1</v>
      </c>
      <c r="H15" s="56">
        <v>1</v>
      </c>
      <c r="I15" s="43">
        <v>9</v>
      </c>
      <c r="J15" s="43"/>
      <c r="K15" s="43">
        <f t="shared" ref="K15:K19" si="1">IFERROR(H15/G15*I15,"")</f>
        <v>9</v>
      </c>
      <c r="L15" s="43"/>
      <c r="M15" s="43"/>
      <c r="N15" s="43"/>
      <c r="O15" s="60"/>
    </row>
    <row r="16" s="40" customFormat="1" ht="16" customHeight="1" spans="1:15">
      <c r="A16" s="43"/>
      <c r="B16" s="43"/>
      <c r="C16" s="43"/>
      <c r="D16" s="55" t="s">
        <v>41</v>
      </c>
      <c r="E16" s="55"/>
      <c r="F16" s="55"/>
      <c r="G16" s="56">
        <v>1</v>
      </c>
      <c r="H16" s="56">
        <v>1</v>
      </c>
      <c r="I16" s="43">
        <v>8</v>
      </c>
      <c r="J16" s="43"/>
      <c r="K16" s="43">
        <f t="shared" si="1"/>
        <v>8</v>
      </c>
      <c r="L16" s="43"/>
      <c r="M16" s="43"/>
      <c r="N16" s="43"/>
      <c r="O16" s="60"/>
    </row>
    <row r="17" s="40" customFormat="1" ht="16" customHeight="1" spans="1:15">
      <c r="A17" s="43"/>
      <c r="B17" s="43"/>
      <c r="C17" s="43"/>
      <c r="D17" s="55" t="s">
        <v>72</v>
      </c>
      <c r="E17" s="55"/>
      <c r="F17" s="55"/>
      <c r="G17" s="56">
        <v>1</v>
      </c>
      <c r="H17" s="56">
        <v>1</v>
      </c>
      <c r="I17" s="43">
        <v>8</v>
      </c>
      <c r="J17" s="43"/>
      <c r="K17" s="43">
        <f t="shared" si="1"/>
        <v>8</v>
      </c>
      <c r="L17" s="43"/>
      <c r="M17" s="43"/>
      <c r="N17" s="43"/>
      <c r="O17" s="60"/>
    </row>
    <row r="18" s="40" customFormat="1" ht="16" customHeight="1" spans="1:15">
      <c r="A18" s="43"/>
      <c r="B18" s="43"/>
      <c r="C18" s="43" t="s">
        <v>42</v>
      </c>
      <c r="D18" s="55" t="s">
        <v>129</v>
      </c>
      <c r="E18" s="55"/>
      <c r="F18" s="55"/>
      <c r="G18" s="57">
        <v>43831</v>
      </c>
      <c r="H18" s="57">
        <v>43831</v>
      </c>
      <c r="I18" s="43">
        <v>5</v>
      </c>
      <c r="J18" s="43"/>
      <c r="K18" s="43">
        <f t="shared" si="1"/>
        <v>5</v>
      </c>
      <c r="L18" s="43"/>
      <c r="M18" s="43"/>
      <c r="N18" s="43"/>
      <c r="O18" s="60"/>
    </row>
    <row r="19" s="40" customFormat="1" ht="16" customHeight="1" spans="1:15">
      <c r="A19" s="43"/>
      <c r="B19" s="43"/>
      <c r="C19" s="43"/>
      <c r="D19" s="55" t="s">
        <v>150</v>
      </c>
      <c r="E19" s="55"/>
      <c r="F19" s="55"/>
      <c r="G19" s="57">
        <v>44196</v>
      </c>
      <c r="H19" s="57">
        <v>44196</v>
      </c>
      <c r="I19" s="43">
        <v>5</v>
      </c>
      <c r="J19" s="43"/>
      <c r="K19" s="43">
        <f t="shared" si="1"/>
        <v>5</v>
      </c>
      <c r="L19" s="43"/>
      <c r="M19" s="43"/>
      <c r="N19" s="43"/>
      <c r="O19" s="60"/>
    </row>
    <row r="20" s="40" customFormat="1" ht="16" customHeight="1" spans="1:15">
      <c r="A20" s="43"/>
      <c r="B20" s="43"/>
      <c r="C20" s="43" t="s">
        <v>46</v>
      </c>
      <c r="D20" s="55" t="s">
        <v>142</v>
      </c>
      <c r="E20" s="55"/>
      <c r="F20" s="55"/>
      <c r="G20" s="43" t="s">
        <v>151</v>
      </c>
      <c r="H20" s="43" t="s">
        <v>152</v>
      </c>
      <c r="I20" s="43">
        <v>7</v>
      </c>
      <c r="J20" s="43"/>
      <c r="K20" s="64">
        <f>115.22/150*8</f>
        <v>6.14506666666667</v>
      </c>
      <c r="L20" s="64"/>
      <c r="M20" s="43"/>
      <c r="N20" s="43"/>
      <c r="O20" s="65"/>
    </row>
    <row r="21" s="40" customFormat="1" ht="16" customHeight="1" spans="1:15">
      <c r="A21" s="43"/>
      <c r="B21" s="43" t="s">
        <v>51</v>
      </c>
      <c r="C21" s="43" t="s">
        <v>52</v>
      </c>
      <c r="D21" s="55"/>
      <c r="E21" s="55"/>
      <c r="F21" s="55"/>
      <c r="G21" s="43"/>
      <c r="H21" s="43"/>
      <c r="I21" s="43"/>
      <c r="J21" s="43"/>
      <c r="K21" s="43" t="str">
        <f>IFERROR(H21/G21*I21,"")</f>
        <v/>
      </c>
      <c r="L21" s="43"/>
      <c r="M21" s="43"/>
      <c r="N21" s="43"/>
      <c r="O21" s="60"/>
    </row>
    <row r="22" s="40" customFormat="1" ht="25" customHeight="1" spans="1:15">
      <c r="A22" s="43"/>
      <c r="B22" s="43"/>
      <c r="C22" s="43" t="s">
        <v>53</v>
      </c>
      <c r="D22" s="55" t="s">
        <v>153</v>
      </c>
      <c r="E22" s="55"/>
      <c r="F22" s="55"/>
      <c r="G22" s="43" t="s">
        <v>55</v>
      </c>
      <c r="H22" s="56">
        <v>0.9</v>
      </c>
      <c r="I22" s="43">
        <v>10</v>
      </c>
      <c r="J22" s="43"/>
      <c r="K22" s="43">
        <v>9</v>
      </c>
      <c r="L22" s="43"/>
      <c r="M22" s="43"/>
      <c r="N22" s="43"/>
      <c r="O22" s="60"/>
    </row>
    <row r="23" s="40" customFormat="1" ht="28" customHeight="1" spans="1:15">
      <c r="A23" s="43"/>
      <c r="B23" s="43"/>
      <c r="C23" s="43"/>
      <c r="D23" s="55" t="s">
        <v>154</v>
      </c>
      <c r="E23" s="55"/>
      <c r="F23" s="55"/>
      <c r="G23" s="43" t="s">
        <v>155</v>
      </c>
      <c r="H23" s="56">
        <v>0.9</v>
      </c>
      <c r="I23" s="43">
        <v>10</v>
      </c>
      <c r="J23" s="43"/>
      <c r="K23" s="43">
        <v>9</v>
      </c>
      <c r="L23" s="43"/>
      <c r="M23" s="43"/>
      <c r="N23" s="43"/>
      <c r="O23" s="60"/>
    </row>
    <row r="24" s="40" customFormat="1" ht="16" customHeight="1" spans="1:15">
      <c r="A24" s="43"/>
      <c r="B24" s="43"/>
      <c r="C24" s="43" t="s">
        <v>56</v>
      </c>
      <c r="D24" s="55"/>
      <c r="E24" s="55"/>
      <c r="F24" s="55"/>
      <c r="G24" s="43"/>
      <c r="H24" s="43"/>
      <c r="I24" s="43"/>
      <c r="J24" s="43"/>
      <c r="K24" s="43" t="str">
        <f>IFERROR(H24/G24*I24,"")</f>
        <v/>
      </c>
      <c r="L24" s="43"/>
      <c r="M24" s="43"/>
      <c r="N24" s="43"/>
      <c r="O24" s="60"/>
    </row>
    <row r="25" s="40" customFormat="1" ht="25" customHeight="1" spans="1:15">
      <c r="A25" s="43"/>
      <c r="B25" s="43"/>
      <c r="C25" s="43" t="s">
        <v>57</v>
      </c>
      <c r="D25" s="55" t="s">
        <v>140</v>
      </c>
      <c r="E25" s="55"/>
      <c r="F25" s="55"/>
      <c r="G25" s="43" t="s">
        <v>156</v>
      </c>
      <c r="H25" s="43" t="s">
        <v>156</v>
      </c>
      <c r="I25" s="43">
        <v>10</v>
      </c>
      <c r="J25" s="43"/>
      <c r="K25" s="43">
        <v>10</v>
      </c>
      <c r="L25" s="43"/>
      <c r="M25" s="43"/>
      <c r="N25" s="43"/>
      <c r="O25" s="60"/>
    </row>
    <row r="26" s="40" customFormat="1" ht="23" customHeight="1" spans="1:15">
      <c r="A26" s="43"/>
      <c r="B26" s="43" t="s">
        <v>61</v>
      </c>
      <c r="C26" s="43" t="s">
        <v>62</v>
      </c>
      <c r="D26" s="55" t="s">
        <v>157</v>
      </c>
      <c r="E26" s="55"/>
      <c r="F26" s="55"/>
      <c r="G26" s="43" t="s">
        <v>158</v>
      </c>
      <c r="H26" s="56">
        <v>0.92</v>
      </c>
      <c r="I26" s="43">
        <v>10</v>
      </c>
      <c r="J26" s="43"/>
      <c r="K26" s="43">
        <v>10</v>
      </c>
      <c r="L26" s="43"/>
      <c r="M26" s="43"/>
      <c r="N26" s="43"/>
      <c r="O26" s="60"/>
    </row>
    <row r="27" s="40" customFormat="1" ht="16" customHeight="1" spans="1:15">
      <c r="A27" s="58" t="s">
        <v>65</v>
      </c>
      <c r="B27" s="58"/>
      <c r="C27" s="58"/>
      <c r="D27" s="58"/>
      <c r="E27" s="58"/>
      <c r="F27" s="58"/>
      <c r="G27" s="58"/>
      <c r="H27" s="58"/>
      <c r="I27" s="58">
        <f>SUM(I14:J26)+J6</f>
        <v>100</v>
      </c>
      <c r="J27" s="58"/>
      <c r="K27" s="43">
        <f>81.5+7.6</f>
        <v>89.1</v>
      </c>
      <c r="L27" s="43"/>
      <c r="M27" s="53"/>
      <c r="N27" s="53"/>
      <c r="O27" s="60"/>
    </row>
    <row r="28" s="40" customFormat="1" ht="16" customHeight="1" spans="15:15">
      <c r="O28" s="63"/>
    </row>
    <row r="29" s="40" customFormat="1" ht="16" customHeight="1" spans="15:15">
      <c r="O29" s="63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5:C17"/>
    <mergeCell ref="C18:C19"/>
    <mergeCell ref="C22:C2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workbookViewId="0">
      <selection activeCell="B11" sqref="B11:G11"/>
    </sheetView>
  </sheetViews>
  <sheetFormatPr defaultColWidth="9" defaultRowHeight="13.5"/>
  <cols>
    <col min="1" max="2" width="6.775" style="1" customWidth="1"/>
    <col min="3" max="3" width="20.3333333333333" style="1" customWidth="1"/>
    <col min="4" max="4" width="7.44166666666667" style="1" customWidth="1"/>
    <col min="5" max="5" width="10.4416666666667" style="1" customWidth="1"/>
    <col min="6" max="6" width="3.10833333333333" style="1" customWidth="1"/>
    <col min="7" max="8" width="15.3333333333333" style="1" customWidth="1"/>
    <col min="9" max="9" width="4.55" style="1" customWidth="1"/>
    <col min="10" max="10" width="5.89166666666667" style="1" customWidth="1"/>
    <col min="11" max="12" width="5.44166666666667" style="1" customWidth="1"/>
    <col min="13" max="13" width="4.44166666666667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15.9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0"/>
    </row>
    <row r="3" s="3" customFormat="1" ht="20" customHeight="1" spans="1:15">
      <c r="A3" s="6" t="s">
        <v>2</v>
      </c>
      <c r="B3" s="6"/>
      <c r="C3" s="6" t="s">
        <v>159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1"/>
    </row>
    <row r="4" s="3" customFormat="1" ht="20" customHeight="1" spans="1:15">
      <c r="A4" s="6" t="s">
        <v>4</v>
      </c>
      <c r="B4" s="6"/>
      <c r="C4" s="6" t="s">
        <v>160</v>
      </c>
      <c r="D4" s="6"/>
      <c r="E4" s="6"/>
      <c r="F4" s="6"/>
      <c r="G4" s="6"/>
      <c r="H4" s="6" t="s">
        <v>6</v>
      </c>
      <c r="I4" s="6"/>
      <c r="J4" s="6" t="s">
        <v>160</v>
      </c>
      <c r="K4" s="6"/>
      <c r="L4" s="6"/>
      <c r="M4" s="6"/>
      <c r="N4" s="6"/>
      <c r="O4" s="31"/>
    </row>
    <row r="5" s="3" customFormat="1" ht="20" customHeight="1" spans="1:15">
      <c r="A5" s="7" t="s">
        <v>7</v>
      </c>
      <c r="B5" s="8"/>
      <c r="C5" s="6"/>
      <c r="D5" s="6"/>
      <c r="E5" s="6" t="s">
        <v>8</v>
      </c>
      <c r="F5" s="6" t="s">
        <v>9</v>
      </c>
      <c r="G5" s="6"/>
      <c r="H5" s="6" t="s">
        <v>10</v>
      </c>
      <c r="I5" s="6"/>
      <c r="J5" s="6" t="s">
        <v>11</v>
      </c>
      <c r="K5" s="6"/>
      <c r="L5" s="6" t="s">
        <v>12</v>
      </c>
      <c r="M5" s="6"/>
      <c r="N5" s="6" t="s">
        <v>13</v>
      </c>
      <c r="O5" s="31"/>
    </row>
    <row r="6" s="3" customFormat="1" ht="20" customHeight="1" spans="1:15">
      <c r="A6" s="9"/>
      <c r="B6" s="10"/>
      <c r="C6" s="11" t="s">
        <v>14</v>
      </c>
      <c r="D6" s="11"/>
      <c r="E6" s="12">
        <v>5</v>
      </c>
      <c r="F6" s="12">
        <v>5</v>
      </c>
      <c r="G6" s="12"/>
      <c r="H6" s="12">
        <v>5</v>
      </c>
      <c r="I6" s="12"/>
      <c r="J6" s="6">
        <v>10</v>
      </c>
      <c r="K6" s="6"/>
      <c r="L6" s="32">
        <f t="shared" ref="L6:L9" si="0">IFERROR(H6/F6,"")</f>
        <v>1</v>
      </c>
      <c r="M6" s="32"/>
      <c r="N6" s="6">
        <f>IFERROR(L6*J6,"")</f>
        <v>10</v>
      </c>
      <c r="O6" s="33"/>
    </row>
    <row r="7" s="3" customFormat="1" ht="20" customHeight="1" spans="1:15">
      <c r="A7" s="9"/>
      <c r="B7" s="10"/>
      <c r="C7" s="6" t="s">
        <v>15</v>
      </c>
      <c r="D7" s="6"/>
      <c r="E7" s="12">
        <v>5</v>
      </c>
      <c r="F7" s="12">
        <v>5</v>
      </c>
      <c r="G7" s="12"/>
      <c r="H7" s="12">
        <v>5</v>
      </c>
      <c r="I7" s="12"/>
      <c r="J7" s="6" t="s">
        <v>16</v>
      </c>
      <c r="K7" s="6"/>
      <c r="L7" s="32">
        <f t="shared" si="0"/>
        <v>1</v>
      </c>
      <c r="M7" s="32"/>
      <c r="N7" s="6" t="s">
        <v>16</v>
      </c>
      <c r="O7" s="33"/>
    </row>
    <row r="8" s="3" customFormat="1" ht="20" customHeight="1" spans="1:15">
      <c r="A8" s="13"/>
      <c r="B8" s="14"/>
      <c r="C8" s="15" t="s">
        <v>17</v>
      </c>
      <c r="D8" s="15"/>
      <c r="E8" s="12"/>
      <c r="F8" s="12"/>
      <c r="G8" s="12"/>
      <c r="H8" s="12"/>
      <c r="I8" s="12"/>
      <c r="J8" s="6" t="s">
        <v>16</v>
      </c>
      <c r="K8" s="6"/>
      <c r="L8" s="32" t="str">
        <f t="shared" si="0"/>
        <v/>
      </c>
      <c r="M8" s="32"/>
      <c r="N8" s="6" t="s">
        <v>16</v>
      </c>
      <c r="O8" s="33"/>
    </row>
    <row r="9" s="3" customFormat="1" ht="20" customHeight="1" spans="1:15">
      <c r="A9" s="16"/>
      <c r="B9" s="16"/>
      <c r="C9" s="15" t="s">
        <v>18</v>
      </c>
      <c r="D9" s="15"/>
      <c r="E9" s="12"/>
      <c r="F9" s="12"/>
      <c r="G9" s="12"/>
      <c r="H9" s="12"/>
      <c r="I9" s="12"/>
      <c r="J9" s="6" t="s">
        <v>16</v>
      </c>
      <c r="K9" s="6"/>
      <c r="L9" s="32" t="str">
        <f t="shared" si="0"/>
        <v/>
      </c>
      <c r="M9" s="32"/>
      <c r="N9" s="6" t="s">
        <v>16</v>
      </c>
      <c r="O9" s="33"/>
    </row>
    <row r="10" s="3" customFormat="1" ht="20" customHeight="1" spans="1:15">
      <c r="A10" s="6" t="s">
        <v>19</v>
      </c>
      <c r="B10" s="6" t="s">
        <v>20</v>
      </c>
      <c r="C10" s="6"/>
      <c r="D10" s="6"/>
      <c r="E10" s="6"/>
      <c r="F10" s="6"/>
      <c r="G10" s="6"/>
      <c r="H10" s="6" t="s">
        <v>21</v>
      </c>
      <c r="I10" s="6"/>
      <c r="J10" s="6"/>
      <c r="K10" s="6"/>
      <c r="L10" s="6"/>
      <c r="M10" s="6"/>
      <c r="N10" s="6"/>
      <c r="O10" s="31"/>
    </row>
    <row r="11" s="3" customFormat="1" ht="60.05" customHeight="1" spans="1:15">
      <c r="A11" s="6"/>
      <c r="B11" s="17" t="s">
        <v>161</v>
      </c>
      <c r="C11" s="17"/>
      <c r="D11" s="17"/>
      <c r="E11" s="17"/>
      <c r="F11" s="17"/>
      <c r="G11" s="17"/>
      <c r="H11" s="17" t="s">
        <v>162</v>
      </c>
      <c r="I11" s="17"/>
      <c r="J11" s="17"/>
      <c r="K11" s="17"/>
      <c r="L11" s="17"/>
      <c r="M11" s="17"/>
      <c r="N11" s="17"/>
      <c r="O11" s="34"/>
    </row>
    <row r="12" s="3" customFormat="1" ht="20" customHeight="1" spans="1:15">
      <c r="A12" s="6" t="s">
        <v>24</v>
      </c>
      <c r="B12" s="6" t="s">
        <v>25</v>
      </c>
      <c r="C12" s="6" t="s">
        <v>26</v>
      </c>
      <c r="D12" s="6" t="s">
        <v>27</v>
      </c>
      <c r="E12" s="6"/>
      <c r="F12" s="6"/>
      <c r="G12" s="6" t="s">
        <v>28</v>
      </c>
      <c r="H12" s="6" t="s">
        <v>29</v>
      </c>
      <c r="I12" s="6" t="s">
        <v>11</v>
      </c>
      <c r="J12" s="6"/>
      <c r="K12" s="6" t="s">
        <v>13</v>
      </c>
      <c r="L12" s="6"/>
      <c r="M12" s="6" t="s">
        <v>30</v>
      </c>
      <c r="N12" s="6"/>
      <c r="O12" s="31"/>
    </row>
    <row r="13" s="3" customFormat="1" ht="20" customHeight="1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1"/>
    </row>
    <row r="14" s="3" customFormat="1" ht="20" customHeight="1" spans="1:15">
      <c r="A14" s="6"/>
      <c r="B14" s="6" t="s">
        <v>31</v>
      </c>
      <c r="C14" s="6" t="s">
        <v>32</v>
      </c>
      <c r="D14" s="18" t="s">
        <v>163</v>
      </c>
      <c r="E14" s="18"/>
      <c r="F14" s="18"/>
      <c r="G14" s="6" t="s">
        <v>164</v>
      </c>
      <c r="H14" s="6" t="s">
        <v>165</v>
      </c>
      <c r="I14" s="6">
        <v>5</v>
      </c>
      <c r="J14" s="6"/>
      <c r="K14" s="6">
        <v>5</v>
      </c>
      <c r="L14" s="6"/>
      <c r="M14" s="6"/>
      <c r="N14" s="6"/>
      <c r="O14" s="31"/>
    </row>
    <row r="15" s="3" customFormat="1" ht="20" customHeight="1" spans="1:15">
      <c r="A15" s="6"/>
      <c r="B15" s="6"/>
      <c r="C15" s="6"/>
      <c r="D15" s="18" t="s">
        <v>166</v>
      </c>
      <c r="E15" s="18"/>
      <c r="F15" s="18"/>
      <c r="G15" s="6" t="s">
        <v>167</v>
      </c>
      <c r="H15" s="6" t="s">
        <v>167</v>
      </c>
      <c r="I15" s="6">
        <v>5</v>
      </c>
      <c r="J15" s="6"/>
      <c r="K15" s="6">
        <v>5</v>
      </c>
      <c r="L15" s="6"/>
      <c r="M15" s="6"/>
      <c r="N15" s="6"/>
      <c r="O15" s="31"/>
    </row>
    <row r="16" s="3" customFormat="1" ht="20" customHeight="1" spans="1:15">
      <c r="A16" s="6"/>
      <c r="B16" s="6"/>
      <c r="C16" s="19" t="s">
        <v>39</v>
      </c>
      <c r="D16" s="18" t="s">
        <v>168</v>
      </c>
      <c r="E16" s="18"/>
      <c r="F16" s="18"/>
      <c r="G16" s="20">
        <v>1</v>
      </c>
      <c r="H16" s="20">
        <v>1</v>
      </c>
      <c r="I16" s="6">
        <v>10</v>
      </c>
      <c r="J16" s="6"/>
      <c r="K16" s="6">
        <f t="shared" ref="K16:K20" si="1">IFERROR(H16/G16*I16,"")</f>
        <v>10</v>
      </c>
      <c r="L16" s="6"/>
      <c r="M16" s="6"/>
      <c r="N16" s="6"/>
      <c r="O16" s="31"/>
    </row>
    <row r="17" s="3" customFormat="1" ht="20" customHeight="1" spans="1:15">
      <c r="A17" s="6"/>
      <c r="B17" s="6"/>
      <c r="C17" s="21"/>
      <c r="D17" s="18" t="s">
        <v>41</v>
      </c>
      <c r="E17" s="18"/>
      <c r="F17" s="18"/>
      <c r="G17" s="20">
        <v>1</v>
      </c>
      <c r="H17" s="20">
        <v>1</v>
      </c>
      <c r="I17" s="6">
        <v>5</v>
      </c>
      <c r="J17" s="6"/>
      <c r="K17" s="6">
        <f t="shared" si="1"/>
        <v>5</v>
      </c>
      <c r="L17" s="6"/>
      <c r="M17" s="6"/>
      <c r="N17" s="6"/>
      <c r="O17" s="31"/>
    </row>
    <row r="18" s="3" customFormat="1" ht="20" customHeight="1" spans="1:15">
      <c r="A18" s="6"/>
      <c r="B18" s="6"/>
      <c r="C18" s="22"/>
      <c r="D18" s="23" t="s">
        <v>72</v>
      </c>
      <c r="E18" s="24"/>
      <c r="F18" s="25"/>
      <c r="G18" s="20">
        <v>1</v>
      </c>
      <c r="H18" s="20">
        <v>1</v>
      </c>
      <c r="I18" s="35">
        <v>5</v>
      </c>
      <c r="J18" s="36"/>
      <c r="K18" s="35">
        <v>5</v>
      </c>
      <c r="L18" s="36"/>
      <c r="M18" s="35"/>
      <c r="N18" s="36"/>
      <c r="O18" s="31"/>
    </row>
    <row r="19" s="3" customFormat="1" ht="20" customHeight="1" spans="1:15">
      <c r="A19" s="6"/>
      <c r="B19" s="6"/>
      <c r="C19" s="6" t="s">
        <v>42</v>
      </c>
      <c r="D19" s="18" t="s">
        <v>129</v>
      </c>
      <c r="E19" s="18"/>
      <c r="F19" s="18"/>
      <c r="G19" s="26">
        <v>43831</v>
      </c>
      <c r="H19" s="26">
        <v>43831</v>
      </c>
      <c r="I19" s="6">
        <v>5</v>
      </c>
      <c r="J19" s="6"/>
      <c r="K19" s="6">
        <f t="shared" si="1"/>
        <v>5</v>
      </c>
      <c r="L19" s="6"/>
      <c r="M19" s="6"/>
      <c r="N19" s="6"/>
      <c r="O19" s="31"/>
    </row>
    <row r="20" s="3" customFormat="1" ht="20" customHeight="1" spans="1:15">
      <c r="A20" s="6"/>
      <c r="B20" s="6"/>
      <c r="C20" s="6"/>
      <c r="D20" s="18" t="s">
        <v>150</v>
      </c>
      <c r="E20" s="18"/>
      <c r="F20" s="18"/>
      <c r="G20" s="26">
        <v>44196</v>
      </c>
      <c r="H20" s="26">
        <v>44196</v>
      </c>
      <c r="I20" s="6">
        <v>5</v>
      </c>
      <c r="J20" s="6"/>
      <c r="K20" s="6">
        <f t="shared" si="1"/>
        <v>5</v>
      </c>
      <c r="L20" s="6"/>
      <c r="M20" s="6"/>
      <c r="N20" s="6"/>
      <c r="O20" s="31"/>
    </row>
    <row r="21" s="3" customFormat="1" ht="20" customHeight="1" spans="1:15">
      <c r="A21" s="6"/>
      <c r="B21" s="6"/>
      <c r="C21" s="6" t="s">
        <v>46</v>
      </c>
      <c r="D21" s="18" t="s">
        <v>159</v>
      </c>
      <c r="E21" s="18"/>
      <c r="F21" s="18"/>
      <c r="G21" s="6" t="s">
        <v>169</v>
      </c>
      <c r="H21" s="6" t="s">
        <v>169</v>
      </c>
      <c r="I21" s="6">
        <v>10</v>
      </c>
      <c r="J21" s="6"/>
      <c r="K21" s="6">
        <v>10</v>
      </c>
      <c r="L21" s="6"/>
      <c r="M21" s="6"/>
      <c r="N21" s="6"/>
      <c r="O21" s="37"/>
    </row>
    <row r="22" s="3" customFormat="1" ht="20" customHeight="1" spans="1:15">
      <c r="A22" s="6"/>
      <c r="B22" s="6" t="s">
        <v>51</v>
      </c>
      <c r="C22" s="6" t="s">
        <v>52</v>
      </c>
      <c r="D22" s="18"/>
      <c r="E22" s="18"/>
      <c r="F22" s="18"/>
      <c r="G22" s="6"/>
      <c r="H22" s="6"/>
      <c r="I22" s="6"/>
      <c r="J22" s="6"/>
      <c r="K22" s="6" t="str">
        <f>IFERROR(H22/G22*I22,"")</f>
        <v/>
      </c>
      <c r="L22" s="6"/>
      <c r="M22" s="6"/>
      <c r="N22" s="6"/>
      <c r="O22" s="31"/>
    </row>
    <row r="23" s="3" customFormat="1" ht="29.95" customHeight="1" spans="1:15">
      <c r="A23" s="6"/>
      <c r="B23" s="6"/>
      <c r="C23" s="27" t="s">
        <v>53</v>
      </c>
      <c r="D23" s="18" t="s">
        <v>170</v>
      </c>
      <c r="E23" s="18"/>
      <c r="F23" s="18"/>
      <c r="G23" s="6" t="s">
        <v>171</v>
      </c>
      <c r="H23" s="20">
        <v>0.9</v>
      </c>
      <c r="I23" s="6">
        <v>8</v>
      </c>
      <c r="J23" s="6"/>
      <c r="K23" s="6">
        <v>7.2</v>
      </c>
      <c r="L23" s="6"/>
      <c r="M23" s="6"/>
      <c r="N23" s="6"/>
      <c r="O23" s="31"/>
    </row>
    <row r="24" s="3" customFormat="1" ht="29.95" customHeight="1" spans="1:15">
      <c r="A24" s="6"/>
      <c r="B24" s="6"/>
      <c r="C24" s="28"/>
      <c r="D24" s="23" t="s">
        <v>172</v>
      </c>
      <c r="E24" s="24"/>
      <c r="F24" s="25"/>
      <c r="G24" s="6" t="s">
        <v>173</v>
      </c>
      <c r="H24" s="20">
        <v>1</v>
      </c>
      <c r="I24" s="35">
        <v>7</v>
      </c>
      <c r="J24" s="36"/>
      <c r="K24" s="35">
        <v>7</v>
      </c>
      <c r="L24" s="36"/>
      <c r="M24" s="35"/>
      <c r="N24" s="36"/>
      <c r="O24" s="31"/>
    </row>
    <row r="25" s="3" customFormat="1" ht="20" customHeight="1" spans="1:15">
      <c r="A25" s="6"/>
      <c r="B25" s="6"/>
      <c r="C25" s="6" t="s">
        <v>56</v>
      </c>
      <c r="D25" s="18"/>
      <c r="E25" s="18"/>
      <c r="F25" s="18"/>
      <c r="G25" s="6"/>
      <c r="H25" s="6"/>
      <c r="I25" s="6"/>
      <c r="J25" s="6"/>
      <c r="K25" s="6" t="str">
        <f>IFERROR(H25/G25*I25,"")</f>
        <v/>
      </c>
      <c r="L25" s="6"/>
      <c r="M25" s="6"/>
      <c r="N25" s="6"/>
      <c r="O25" s="31"/>
    </row>
    <row r="26" s="3" customFormat="1" ht="20" customHeight="1" spans="1:15">
      <c r="A26" s="6"/>
      <c r="B26" s="6"/>
      <c r="C26" s="27" t="s">
        <v>57</v>
      </c>
      <c r="D26" s="23" t="s">
        <v>83</v>
      </c>
      <c r="E26" s="24"/>
      <c r="F26" s="25"/>
      <c r="G26" s="6" t="s">
        <v>60</v>
      </c>
      <c r="H26" s="6" t="s">
        <v>60</v>
      </c>
      <c r="I26" s="35">
        <v>8</v>
      </c>
      <c r="J26" s="36"/>
      <c r="K26" s="35">
        <v>8</v>
      </c>
      <c r="L26" s="36"/>
      <c r="M26" s="35"/>
      <c r="N26" s="36"/>
      <c r="O26" s="31"/>
    </row>
    <row r="27" s="3" customFormat="1" ht="27.1" customHeight="1" spans="1:15">
      <c r="A27" s="6"/>
      <c r="B27" s="6"/>
      <c r="C27" s="28"/>
      <c r="D27" s="18" t="s">
        <v>84</v>
      </c>
      <c r="E27" s="18"/>
      <c r="F27" s="18"/>
      <c r="G27" s="6" t="s">
        <v>85</v>
      </c>
      <c r="H27" s="20">
        <v>0.9</v>
      </c>
      <c r="I27" s="6">
        <v>7</v>
      </c>
      <c r="J27" s="6"/>
      <c r="K27" s="6">
        <v>6.3</v>
      </c>
      <c r="L27" s="6"/>
      <c r="M27" s="6"/>
      <c r="N27" s="6"/>
      <c r="O27" s="31"/>
    </row>
    <row r="28" s="3" customFormat="1" ht="20" customHeight="1" spans="1:15">
      <c r="A28" s="6"/>
      <c r="B28" s="6" t="s">
        <v>61</v>
      </c>
      <c r="C28" s="6" t="s">
        <v>62</v>
      </c>
      <c r="D28" s="18" t="s">
        <v>174</v>
      </c>
      <c r="E28" s="18"/>
      <c r="F28" s="18"/>
      <c r="G28" s="6" t="s">
        <v>158</v>
      </c>
      <c r="H28" s="20">
        <v>1</v>
      </c>
      <c r="I28" s="6">
        <v>10</v>
      </c>
      <c r="J28" s="6"/>
      <c r="K28" s="6">
        <v>10</v>
      </c>
      <c r="L28" s="6"/>
      <c r="M28" s="6"/>
      <c r="N28" s="6"/>
      <c r="O28" s="31"/>
    </row>
    <row r="29" s="3" customFormat="1" ht="20" customHeight="1" spans="1:15">
      <c r="A29" s="29" t="s">
        <v>65</v>
      </c>
      <c r="B29" s="29"/>
      <c r="C29" s="29"/>
      <c r="D29" s="29"/>
      <c r="E29" s="29"/>
      <c r="F29" s="29"/>
      <c r="G29" s="29"/>
      <c r="H29" s="29"/>
      <c r="I29" s="29">
        <f>SUM(I14:J28)+J6</f>
        <v>100</v>
      </c>
      <c r="J29" s="29"/>
      <c r="K29" s="6">
        <v>98.5</v>
      </c>
      <c r="L29" s="6"/>
      <c r="M29" s="16"/>
      <c r="N29" s="16"/>
      <c r="O29" s="31"/>
    </row>
    <row r="30" s="1" customFormat="1" spans="15:15">
      <c r="O30" s="38"/>
    </row>
    <row r="31" s="1" customFormat="1" spans="15:15">
      <c r="O31" s="38"/>
    </row>
  </sheetData>
  <mergeCells count="12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4:C15"/>
    <mergeCell ref="C16:C18"/>
    <mergeCell ref="C19:C20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农村公益电影放映补贴</vt:lpstr>
      <vt:lpstr>车辆运行维护</vt:lpstr>
      <vt:lpstr>大型公益宣传牌项目</vt:lpstr>
      <vt:lpstr>党的十九大精神进万家</vt:lpstr>
      <vt:lpstr>外宣工作经费</vt:lpstr>
      <vt:lpstr>宣传文化队伍培训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2020-03-27T09:57:00Z</dcterms:created>
  <dcterms:modified xsi:type="dcterms:W3CDTF">2021-09-28T13:58:57Z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25C1B0B625CB4EB2A62C02125303E55B</vt:lpwstr>
  </property>
</Properties>
</file>