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19年城区摆放花草政府采购项目" sheetId="1" r:id="rId1"/>
    <sheet name="2019年第三、第四季度城市绿化养护经费" sheetId="2" r:id="rId2"/>
    <sheet name="2020年阿图什市中心城区污水处理厂7、8月水费" sheetId="3" r:id="rId3"/>
    <sheet name="阿图什市公租房房款及租金" sheetId="4" r:id="rId4"/>
    <sheet name="阿图什市2018年市政道路，路灯，红绿灯，楼体亮化等市政设施维" sheetId="5" r:id="rId5"/>
    <sheet name="阿图什市饮用水水质提升改造工程" sheetId="7" r:id="rId6"/>
    <sheet name="阿图什市城镇垃圾处理设备采购项目" sheetId="8" r:id="rId7"/>
    <sheet name="阿图什市供排水一体化建设项目" sheetId="9" r:id="rId8"/>
    <sheet name="阿图什市停车场建设项目" sheetId="10" r:id="rId9"/>
    <sheet name="阿图什市主要街道沿街老旧建筑外立面改造工程" sheetId="11" r:id="rId10"/>
    <sheet name="车辆运行费" sheetId="12" r:id="rId11"/>
    <sheet name="城区、产城服务区路灯及楼体亮化" sheetId="13" r:id="rId12"/>
    <sheet name="非税返还项目" sheetId="14" r:id="rId13"/>
    <sheet name="克州阿图什市光明新村、平安小区等棚户区改造建设项目" sheetId="15" r:id="rId14"/>
    <sheet name="援疆干部楼水电费" sheetId="16" r:id="rId15"/>
  </sheets>
  <definedNames>
    <definedName name="_xlnm.Print_Area">'2019年第三、第四季度城市绿化养护经费'!$A:$N</definedName>
  </definedNames>
  <calcPr calcId="144525"/>
</workbook>
</file>

<file path=xl/sharedStrings.xml><?xml version="1.0" encoding="utf-8"?>
<sst xmlns="http://schemas.openxmlformats.org/spreadsheetml/2006/main" count="1229" uniqueCount="355">
  <si>
    <t>项目支出绩效自评表</t>
  </si>
  <si>
    <t>（2020年度）</t>
  </si>
  <si>
    <t>项目名称</t>
  </si>
  <si>
    <t>2019年城区摆放花草政府采购项目</t>
  </si>
  <si>
    <t>主管部门</t>
  </si>
  <si>
    <t>自治区住房和城乡建设厅</t>
  </si>
  <si>
    <t>实施单位</t>
  </si>
  <si>
    <t>阿图什市住建局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</si>
  <si>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</si>
  <si>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</si>
  <si>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</si>
  <si>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</si>
  <si>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</si>
  <si>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</si>
  <si>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</si>
  <si>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</si>
  <si>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</si>
  <si>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</si>
  <si>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</si>
  <si>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</si>
  <si>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</si>
  <si>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</si>
  <si>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</si>
  <si>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2019年是中华人民共和国70周年华诞，阿图什市作为克州首府城市，为打造美丽城市，美化市容市貌，创建自治区卫生城市，计划摆放150万盆，实际摆放115万盆。</t>
  </si>
  <si>
    <t>项目已按计划实施完毕，项目资金已支付30万元。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</si>
  <si>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</si>
  <si>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</si>
  <si>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</si>
  <si>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</si>
  <si>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</si>
  <si>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</si>
  <si>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</si>
  <si>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</si>
  <si>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</si>
  <si>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花草摆放数量</t>
  </si>
  <si>
    <t>≥115万盆</t>
  </si>
  <si>
    <t>115万盆</t>
  </si>
  <si>
    <t>花草摆放涉及道路数量</t>
  </si>
  <si>
    <t>≥16条</t>
  </si>
  <si>
    <t>16条</t>
  </si>
  <si>
    <t>质量指标</t>
  </si>
  <si>
    <t>工作质量达标率</t>
  </si>
  <si>
    <t>资金使用合规率</t>
  </si>
  <si>
    <t>花草成活率</t>
  </si>
  <si>
    <t>≥95%</t>
  </si>
  <si>
    <t>时效指标</t>
  </si>
  <si>
    <t>项目完工及时率</t>
  </si>
  <si>
    <t>成本指标</t>
  </si>
  <si>
    <t>每盆花草成本</t>
  </si>
  <si>
    <t>1.5元/盆</t>
  </si>
  <si>
    <t>效益指标</t>
  </si>
  <si>
    <t>经济效益指标</t>
  </si>
  <si>
    <t>社会效益指标</t>
  </si>
  <si>
    <t>提升城市形象，美化城市环境</t>
  </si>
  <si>
    <t>效果明显</t>
  </si>
  <si>
    <t>生态效益指标</t>
  </si>
  <si>
    <t>改善城市绿化设施，提升生态环境影响</t>
  </si>
  <si>
    <t>可持续影响指标</t>
  </si>
  <si>
    <t>项目单位人员定岗定编健全</t>
  </si>
  <si>
    <t>保证项目实施的可持续性</t>
  </si>
  <si>
    <t>项目持续发挥作用的期限</t>
  </si>
  <si>
    <t>≥1年</t>
  </si>
  <si>
    <t>1年</t>
  </si>
  <si>
    <t>满意度指标</t>
  </si>
  <si>
    <t>服务对象满意度指标</t>
  </si>
  <si>
    <t>公众满意度</t>
  </si>
  <si>
    <t>总分</t>
  </si>
  <si>
    <t>2019年第三、第四季度城市绿化养护经费</t>
  </si>
  <si>
    <t>提升城市绿化品味，提高城市园林绿化养护水平，打造宜商、宜居、宜业、宜游的人居环境，2019年城区养护面积103106.15平方米，每平方9.7元。阿喀高速阿图什东入口互通两侧的绿化带绿化面积90092平方米，每平方米6.82元。</t>
  </si>
  <si>
    <t>项目已按计划完成，项目资金已支付20万元。提升了城市绿化品味，提高了城市园林绿化养护水平，打造宜商、宜居、宜业、宜游的人居环境。</t>
  </si>
  <si>
    <t>养护面积</t>
  </si>
  <si>
    <t>≥193198.15平方米</t>
  </si>
  <si>
    <t>193198.15平方米</t>
  </si>
  <si>
    <t>验收合格率</t>
  </si>
  <si>
    <t>养护覆盖率</t>
  </si>
  <si>
    <t>每平方米养护成本</t>
  </si>
  <si>
    <t>6.75元/平方米</t>
  </si>
  <si>
    <t>打造宜商、宜居、宜业宜游得人居环境</t>
  </si>
  <si>
    <t>提升城市绿化品味、提高城市绿化养护水平</t>
  </si>
  <si>
    <t>项目持续发挥作用的年限</t>
  </si>
  <si>
    <t>≥5年</t>
  </si>
  <si>
    <t>5年</t>
  </si>
  <si>
    <t>群众满意度</t>
  </si>
  <si>
    <t>≥90%</t>
  </si>
  <si>
    <t>2020年阿图什市中心城区污水处理厂7、8月水费</t>
  </si>
  <si>
    <t>年度污水处理达到360万立方，有效保护阿图什市生态环境，推进城市建设发展。</t>
  </si>
  <si>
    <t>项目已经全部完成，资金按时支付完毕。</t>
  </si>
  <si>
    <t>污水处理总量</t>
  </si>
  <si>
    <t>≥31万立方/月</t>
  </si>
  <si>
    <t>31万立方/月</t>
  </si>
  <si>
    <t>年度污水处理总量</t>
  </si>
  <si>
    <t>≥360万立方/年</t>
  </si>
  <si>
    <t>360万立方/年</t>
  </si>
  <si>
    <t>污水处理合格率</t>
  </si>
  <si>
    <t>污水无害化处理达标率</t>
  </si>
  <si>
    <t>项目开始时间</t>
  </si>
  <si>
    <t>项目结束时间</t>
  </si>
  <si>
    <t>2020年8月31日</t>
  </si>
  <si>
    <t>水费收费标准</t>
  </si>
  <si>
    <t>1.58元/立方</t>
  </si>
  <si>
    <t>污水处理成本</t>
  </si>
  <si>
    <t>有效保护阿图什市生态环境，推进城市建设发展</t>
  </si>
  <si>
    <t>阿图什市公租房房款及租金</t>
  </si>
  <si>
    <t>阿图什市住房和城乡建设局</t>
  </si>
  <si>
    <t>维护保养好100户保障性住房及配套基础设施，维修面积450平方米，确保保障性住房的正常使用，保障人民群众住有所居，提升居住幸福感。</t>
  </si>
  <si>
    <t>项目已计划实施完毕，项目资金已足额支付。</t>
  </si>
  <si>
    <t>房款、租金退还户数</t>
  </si>
  <si>
    <t>≥230户</t>
  </si>
  <si>
    <t>200户</t>
  </si>
  <si>
    <t>维修涉及户数</t>
  </si>
  <si>
    <t>≥100户</t>
  </si>
  <si>
    <t>120户</t>
  </si>
  <si>
    <t>维修面积</t>
  </si>
  <si>
    <t>≥450平方米</t>
  </si>
  <si>
    <t>510平方米</t>
  </si>
  <si>
    <t>退还保障率</t>
  </si>
  <si>
    <t>维修质量合格率</t>
  </si>
  <si>
    <t>项目完成时间</t>
  </si>
  <si>
    <t>退还成本</t>
  </si>
  <si>
    <t>2万元/户</t>
  </si>
  <si>
    <t>确保保障性住房的正常使用</t>
  </si>
  <si>
    <t>保质保量</t>
  </si>
  <si>
    <t>保障家庭应保尽保</t>
  </si>
  <si>
    <t>效果显著</t>
  </si>
  <si>
    <t>保障人民群众住有所居，提升居住幸福感</t>
  </si>
  <si>
    <t>提升明显</t>
  </si>
  <si>
    <t>受益群众满意度</t>
  </si>
  <si>
    <t>≥93%</t>
  </si>
  <si>
    <t>阿图什市2018年市政道路，路灯，红绿灯，楼体亮化等市政设施维修工程（第二批）</t>
  </si>
  <si>
    <t>阿图什市4市政道路4100个路灯、红绿灯、楼体靓化等市政设备设施维修。</t>
  </si>
  <si>
    <t>项目已全部完工，资金全部支付完毕。</t>
  </si>
  <si>
    <t>维护路灯数量</t>
  </si>
  <si>
    <t>4078盏</t>
  </si>
  <si>
    <t>维护红绿灯数量</t>
  </si>
  <si>
    <t>36套</t>
  </si>
  <si>
    <t>路灯、红绿灯养护覆盖率</t>
  </si>
  <si>
    <t>项目验收合格率</t>
  </si>
  <si>
    <t>项目及时完成率</t>
  </si>
  <si>
    <t>路灯维护成本</t>
  </si>
  <si>
    <t>125.49元/盏/年</t>
  </si>
  <si>
    <t>高杆灯维护成本</t>
  </si>
  <si>
    <t>2928.25元/盏/年</t>
  </si>
  <si>
    <t>红绿灯维护成本</t>
  </si>
  <si>
    <t>3047.78元/个/年</t>
  </si>
  <si>
    <t>楼体亮化LED数码管维护成本</t>
  </si>
  <si>
    <t>1733元/根/年</t>
  </si>
  <si>
    <t>管屏维护成本</t>
  </si>
  <si>
    <t>21.50元/平方米/年</t>
  </si>
  <si>
    <t>带动城市夜间经济</t>
  </si>
  <si>
    <t>保证居民出行便利和出行安全</t>
  </si>
  <si>
    <t>改善居民生活环境</t>
  </si>
  <si>
    <t>成效显著</t>
  </si>
  <si>
    <t>≥2年</t>
  </si>
  <si>
    <t>2年</t>
  </si>
  <si>
    <t>阿图什市饮用水水质提升改造工程</t>
  </si>
  <si>
    <t>新建供水规模40000立方米/日水厂一座，含原水、清水提升泵房及变配电间1座，混凝沉淀反应车间1座，反洗废水回收水池1座、原水洗水池1座、污泥处理配套设施、综合楼1座及配套设施，新建净水厂31190平方米。</t>
  </si>
  <si>
    <t>该项目资金总共1.7亿，该笔资金仅是项目资金的一部分，项目由于疫情原因尚未按时完工。</t>
  </si>
  <si>
    <t>新建供水规模40000立方米/日水厂数量</t>
  </si>
  <si>
    <t>=1座</t>
  </si>
  <si>
    <t>因冬季天气不满足施工条件停工</t>
  </si>
  <si>
    <t>新建原水、清水提升泵房及变配电间数量</t>
  </si>
  <si>
    <t>新建混凝沉淀反应车间数量</t>
  </si>
  <si>
    <t>新建反洗废水回收水池数量</t>
  </si>
  <si>
    <t>新建原水洗水池数量</t>
  </si>
  <si>
    <t>新建水厂占地面积</t>
  </si>
  <si>
    <t>≥31190平方米</t>
  </si>
  <si>
    <r>
      <rPr>
        <sz val="10"/>
        <rFont val="宋体"/>
        <charset val="134"/>
        <scheme val="minor"/>
      </rPr>
      <t>9357</t>
    </r>
    <r>
      <rPr>
        <sz val="10"/>
        <color theme="1"/>
        <rFont val="宋体"/>
        <charset val="134"/>
        <scheme val="minor"/>
      </rPr>
      <t>平方米</t>
    </r>
  </si>
  <si>
    <t>\</t>
  </si>
  <si>
    <t>工程质量达标率</t>
  </si>
  <si>
    <t>2020年12月31日</t>
  </si>
  <si>
    <t>项目及时完工率</t>
  </si>
  <si>
    <t>财政投入资金</t>
  </si>
  <si>
    <t>≥10000万元</t>
  </si>
  <si>
    <t>10000万元</t>
  </si>
  <si>
    <t>提升城市饮用水水质，保障饮用水安全</t>
  </si>
  <si>
    <t>显著提升</t>
  </si>
  <si>
    <t>节约水资源，保护水资源，改善生态环境</t>
  </si>
  <si>
    <t>项目建成后使用年限</t>
  </si>
  <si>
    <t>≥30年</t>
  </si>
  <si>
    <r>
      <rPr>
        <sz val="10"/>
        <rFont val="宋体"/>
        <charset val="134"/>
        <scheme val="minor"/>
      </rPr>
      <t>30</t>
    </r>
    <r>
      <rPr>
        <sz val="10"/>
        <color theme="1"/>
        <rFont val="宋体"/>
        <charset val="134"/>
        <scheme val="minor"/>
      </rPr>
      <t>年</t>
    </r>
  </si>
  <si>
    <t>阿图什市城镇垃圾处理设备采购项目</t>
  </si>
  <si>
    <t>项目完成后将供应阿图什市27万人垃圾运输需求，日运输生活垃圾近297吨，年运输生活垃圾近10.84万吨。</t>
  </si>
  <si>
    <t>项目已实施完毕，资金全部支付完成。供应了阿图什市27万人垃圾运输需求.</t>
  </si>
  <si>
    <t>240L垃圾桶数量</t>
  </si>
  <si>
    <t>≥30000个</t>
  </si>
  <si>
    <t>30000个</t>
  </si>
  <si>
    <t>采购环卫及特种车辆数量</t>
  </si>
  <si>
    <t>≥207辆</t>
  </si>
  <si>
    <t>207辆</t>
  </si>
  <si>
    <t>采购合格率</t>
  </si>
  <si>
    <t>240L垃圾桶采购成本</t>
  </si>
  <si>
    <t>≤518元/个</t>
  </si>
  <si>
    <t>518元/个</t>
  </si>
  <si>
    <t>采购环卫及特种车辆成本</t>
  </si>
  <si>
    <t>≤41万元/辆</t>
  </si>
  <si>
    <t>41万元/辆</t>
  </si>
  <si>
    <t>项目完成后惠及全市人数</t>
  </si>
  <si>
    <t>≥270000人</t>
  </si>
  <si>
    <t>270000人</t>
  </si>
  <si>
    <t>打造魅力城市，提升城市竞争力</t>
  </si>
  <si>
    <t>改善城乡人居生态环境</t>
  </si>
  <si>
    <t>采购设备运行期限</t>
  </si>
  <si>
    <t>≥20年</t>
  </si>
  <si>
    <t>20年</t>
  </si>
  <si>
    <t>阿图什市供排水一体化建设项目</t>
  </si>
  <si>
    <t>1、新建供水管道30739米，2、排水管网工程30739米，3、污水处理厂扩建工程，4.中水回用工程</t>
  </si>
  <si>
    <t>该笔资金仅是项目资金的一部分，项目因疫情等原因尚未完工。</t>
  </si>
  <si>
    <t>新建储水能力175万立方米中水库数量</t>
  </si>
  <si>
    <t>0座</t>
  </si>
  <si>
    <t>新建中水回用泵房数量</t>
  </si>
  <si>
    <t>=4座</t>
  </si>
  <si>
    <t>1座</t>
  </si>
  <si>
    <t>新建回水管网长度</t>
  </si>
  <si>
    <t>=48980米</t>
  </si>
  <si>
    <t>24490米</t>
  </si>
  <si>
    <t>新建加氯间数量</t>
  </si>
  <si>
    <t>2020年9月7日</t>
  </si>
  <si>
    <t>=100%</t>
  </si>
  <si>
    <t>≥15000万元</t>
  </si>
  <si>
    <t>15000万元</t>
  </si>
  <si>
    <t>改善城市供水、排水、中水回用现状，满足居民用水需求</t>
  </si>
  <si>
    <t>增加城市污水再利用能力，节约水资源</t>
  </si>
  <si>
    <t>阿图什市停车场建设项目</t>
  </si>
  <si>
    <t>进一步完善市政总用设施，未广大市民提供一个环境优美、设施齐全的首府城市。</t>
  </si>
  <si>
    <t>该项目总预算资金8300万，该笔资金仅是其中一部分，项目由于疫情原因尚未完工。</t>
  </si>
  <si>
    <t>停车场建设面积</t>
  </si>
  <si>
    <t>≥115582.74平方米</t>
  </si>
  <si>
    <t>92466.19平方米</t>
  </si>
  <si>
    <t>充电桩安装数量</t>
  </si>
  <si>
    <t>≥156个</t>
  </si>
  <si>
    <t>156个</t>
  </si>
  <si>
    <t>停车场建设数</t>
  </si>
  <si>
    <t>≥5个</t>
  </si>
  <si>
    <t>4个</t>
  </si>
  <si>
    <t>停车场建设验收合格率</t>
  </si>
  <si>
    <t>≥100%</t>
  </si>
  <si>
    <t>充电桩安装验收合格率</t>
  </si>
  <si>
    <t>停车场建设成本</t>
  </si>
  <si>
    <t>≤142元/平方米</t>
  </si>
  <si>
    <t>142元/平方米</t>
  </si>
  <si>
    <t>充电桩配采安装成本套</t>
  </si>
  <si>
    <t>≤28万元/套</t>
  </si>
  <si>
    <t>28万元/套</t>
  </si>
  <si>
    <t>全年经济增收</t>
  </si>
  <si>
    <t>≥500万元</t>
  </si>
  <si>
    <t>完善城市基础设施，增加居民城市幸福感</t>
  </si>
  <si>
    <t>长期有效</t>
  </si>
  <si>
    <t>增加就业岗位</t>
  </si>
  <si>
    <t>≥20人</t>
  </si>
  <si>
    <t>18人</t>
  </si>
  <si>
    <t>打造设施完善的首府城市</t>
  </si>
  <si>
    <t>阿图什市主要街道沿街老旧建筑外立面改造工程</t>
  </si>
  <si>
    <t>1、针对7栋楼楼顶“穿衣戴帽”773米。
2、提升城市形象，增强城市竞争力，打造魅力城市格局。</t>
  </si>
  <si>
    <t>项目已实施完毕，资金全部支付完成。</t>
  </si>
  <si>
    <t>亮化楼顶长度</t>
  </si>
  <si>
    <t>≥773米</t>
  </si>
  <si>
    <t>773米</t>
  </si>
  <si>
    <t>增贴瓷砖</t>
  </si>
  <si>
    <t>≥200平方米</t>
  </si>
  <si>
    <t>200平方米</t>
  </si>
  <si>
    <t>拆除广告牌</t>
  </si>
  <si>
    <t>≥130平方米</t>
  </si>
  <si>
    <t>130平方米</t>
  </si>
  <si>
    <t>亮化楼顶成本</t>
  </si>
  <si>
    <t>227元/米</t>
  </si>
  <si>
    <t>增贴瓷砖成本</t>
  </si>
  <si>
    <t>150元/平方米</t>
  </si>
  <si>
    <t>拆除广告牌成本</t>
  </si>
  <si>
    <t>103元/平方米</t>
  </si>
  <si>
    <t>增添城市竞争力，打造魅力城市</t>
  </si>
  <si>
    <t>提升人民大众生活水准和生活质量</t>
  </si>
  <si>
    <t>项目持续发挥作用年限</t>
  </si>
  <si>
    <t>受益人群满意度</t>
  </si>
  <si>
    <t>车辆运行费</t>
  </si>
  <si>
    <t>保证人员车辆外出安全，便于工作有序开展，提高工作效率，计划投入7.20万元，保障社区6辆公务用车的正常运行。</t>
  </si>
  <si>
    <t>项目已经实施完毕，资金已支付完毕。保证了人员车辆外出安全，便于工作有序开展，提高了工作效率。</t>
  </si>
  <si>
    <t>公务用车数量</t>
  </si>
  <si>
    <t>6辆</t>
  </si>
  <si>
    <t>车辆正常运行率</t>
  </si>
  <si>
    <t>项目实施时间</t>
  </si>
  <si>
    <t>车辆运行成本</t>
  </si>
  <si>
    <t>1.20万元/辆</t>
  </si>
  <si>
    <t>保证人员车辆安全出行</t>
  </si>
  <si>
    <t>便于开展各项工作任务</t>
  </si>
  <si>
    <t>项目持续期限</t>
  </si>
  <si>
    <t>工作人员满意度</t>
  </si>
  <si>
    <t>≥92%</t>
  </si>
  <si>
    <t>城区、产城服务区路灯及楼体亮化</t>
  </si>
  <si>
    <t>阿图什市建设局</t>
  </si>
  <si>
    <t>提升城市形象，达到自我宣传、体现文化、提高知名度的效果，项目计划投入500.00万元开展项目工作，城区、产城服务区路灯及楼体亮化安装不少于160条。</t>
  </si>
  <si>
    <t>项目顺利实施完成，资金按时支付，达到了提升城市形象，达到自我宣传、体现文化、提高知名度的效果</t>
  </si>
  <si>
    <t>保障道路两侧路灯(街道)运行数</t>
  </si>
  <si>
    <t>≥30条</t>
  </si>
  <si>
    <t>30条</t>
  </si>
  <si>
    <t>保障楼体亮化运行数量</t>
  </si>
  <si>
    <t>≥130栋</t>
  </si>
  <si>
    <t>130栋</t>
  </si>
  <si>
    <t>工程验收合格率</t>
  </si>
  <si>
    <t>城区、产城服务区路灯及楼体亮化费用</t>
  </si>
  <si>
    <t>500.00万元</t>
  </si>
  <si>
    <t>180万元</t>
  </si>
  <si>
    <t>提升城市形象</t>
  </si>
  <si>
    <t>有效提升</t>
  </si>
  <si>
    <t>营造良好生活生产环境</t>
  </si>
  <si>
    <t>非税返还项目</t>
  </si>
  <si>
    <t>保障30余条道路畅通，护栏维护56400米，维护良好的交通秩序，提升城市形象，促进旅游业发展。</t>
  </si>
  <si>
    <t>项目已顺利实施完成，资金由于支付手续问题尚未拨付。</t>
  </si>
  <si>
    <t>市政道路维修维护数量</t>
  </si>
  <si>
    <t>护栏维修维护长度</t>
  </si>
  <si>
    <t>56400米</t>
  </si>
  <si>
    <t>道路及护栏维护质量合格率</t>
  </si>
  <si>
    <t>市政道路、护栏维修、维护费用</t>
  </si>
  <si>
    <t>150.00万元</t>
  </si>
  <si>
    <t>0万元</t>
  </si>
  <si>
    <t>资金未拨付</t>
  </si>
  <si>
    <t>保障全市居民正常出行</t>
  </si>
  <si>
    <t>有效保障</t>
  </si>
  <si>
    <t>维护良好的交通秩序</t>
  </si>
  <si>
    <t>项目单位组织架构完整</t>
  </si>
  <si>
    <t>克州阿图什市光明新村、平安小区等棚户区改造建设项目</t>
  </si>
  <si>
    <t>新建安置房353套，征收土地面积约380.35亩，供水管网16941米，排水管网16941米，供电线路8640米，供热管网12126米，道路硬化及绿化19200平方米及相关配套设施</t>
  </si>
  <si>
    <t>新建安置房数量</t>
  </si>
  <si>
    <t>=353套</t>
  </si>
  <si>
    <t>353套</t>
  </si>
  <si>
    <t>征收土地面积</t>
  </si>
  <si>
    <t>≥380.35亩</t>
  </si>
  <si>
    <t>380.35亩</t>
  </si>
  <si>
    <t>新建供排水管网长度</t>
  </si>
  <si>
    <t>=16941米</t>
  </si>
  <si>
    <t>16941米</t>
  </si>
  <si>
    <t>新建供电线路长度</t>
  </si>
  <si>
    <t>=8640米</t>
  </si>
  <si>
    <t>8640米</t>
  </si>
  <si>
    <t>新建供热管网长度</t>
  </si>
  <si>
    <t>=12126米</t>
  </si>
  <si>
    <t>12126米</t>
  </si>
  <si>
    <t>老旧小区新建道路硬化及绿化面积改造面积</t>
  </si>
  <si>
    <t>≥19200平方米</t>
  </si>
  <si>
    <t>19200平方米</t>
  </si>
  <si>
    <t>24000万元</t>
  </si>
  <si>
    <t>改善居民居住环境，提升居民城市幸福感</t>
  </si>
  <si>
    <t>项目建成后持续发挥作用的年限</t>
  </si>
  <si>
    <t>≥10年</t>
  </si>
  <si>
    <t>10年</t>
  </si>
  <si>
    <t>援疆干部楼水电费</t>
  </si>
  <si>
    <t>促进援疆干部更好的服务当地经济建设和教育、医疗事业，项目计划投入16.97万元用于支付3栋援疆干部楼水电费。</t>
  </si>
  <si>
    <t>资金按时支付，项目按时完成.促进援疆干部更好的服务当地经济建设和教育、医疗事业.</t>
  </si>
  <si>
    <t>援疆干部楼水电费涉及建筑数量</t>
  </si>
  <si>
    <t>3栋</t>
  </si>
  <si>
    <t>援疆干部楼水电费涉及建筑面积</t>
  </si>
  <si>
    <t>3706.26平方米</t>
  </si>
  <si>
    <t>5.66万元/栋</t>
  </si>
  <si>
    <t>2.93万元/栋</t>
  </si>
  <si>
    <t>保障3栋楼援疆干部日常办公和生活</t>
  </si>
  <si>
    <t>援疆干部满意度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</si>
</sst>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.00_);[Red]\(0.00\)"/>
    <numFmt numFmtId="179" formatCode="0.0%"/>
    <numFmt numFmtId="180" formatCode="yyyy&quot;年&quot;m&quot;月&quot;d&quot;日&quot;;@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22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22" borderId="26" applyNumberFormat="0" applyAlignment="0" applyProtection="0">
      <alignment vertical="center"/>
    </xf>
    <xf numFmtId="0" fontId="26" fillId="22" borderId="21" applyNumberFormat="0" applyAlignment="0" applyProtection="0">
      <alignment vertical="center"/>
    </xf>
    <xf numFmtId="0" fontId="27" fillId="24" borderId="27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  <xf numFmtId="0" fontId="19" fillId="0" borderId="0"/>
  </cellStyleXfs>
  <cellXfs count="138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 wrapText="1"/>
    </xf>
    <xf numFmtId="31" fontId="4" fillId="0" borderId="8" xfId="0" applyNumberFormat="1" applyFont="1" applyFill="1" applyBorder="1" applyAlignment="1">
      <alignment horizontal="center" vertical="center" wrapText="1"/>
    </xf>
    <xf numFmtId="178" fontId="4" fillId="0" borderId="8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79" fontId="2" fillId="2" borderId="1" xfId="1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9" fontId="6" fillId="2" borderId="0" xfId="0" applyNumberFormat="1" applyFont="1" applyFill="1" applyAlignment="1">
      <alignment vertical="center"/>
    </xf>
    <xf numFmtId="0" fontId="3" fillId="0" borderId="9" xfId="49" applyFont="1" applyFill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9" xfId="49" applyFont="1" applyFill="1" applyBorder="1" applyAlignment="1">
      <alignment horizontal="left" vertical="center" wrapText="1"/>
    </xf>
    <xf numFmtId="0" fontId="3" fillId="0" borderId="10" xfId="49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0" borderId="9" xfId="50" applyFont="1" applyFill="1" applyBorder="1" applyAlignment="1">
      <alignment horizontal="center" vertical="center" wrapText="1"/>
    </xf>
    <xf numFmtId="0" fontId="7" fillId="0" borderId="10" xfId="5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 applyProtection="1">
      <alignment horizontal="center" vertical="center" wrapText="1"/>
    </xf>
    <xf numFmtId="9" fontId="7" fillId="0" borderId="1" xfId="5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80" fontId="4" fillId="0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9" fontId="7" fillId="0" borderId="1" xfId="50" applyNumberFormat="1" applyFont="1" applyBorder="1" applyAlignment="1">
      <alignment horizontal="center" vertical="center" wrapText="1"/>
    </xf>
    <xf numFmtId="9" fontId="2" fillId="2" borderId="1" xfId="11" applyFont="1" applyFill="1" applyBorder="1" applyAlignment="1">
      <alignment horizontal="center" vertical="center" wrapText="1"/>
    </xf>
    <xf numFmtId="0" fontId="2" fillId="2" borderId="1" xfId="1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9" fontId="2" fillId="0" borderId="1" xfId="1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9" fontId="2" fillId="0" borderId="1" xfId="1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9" fontId="6" fillId="0" borderId="0" xfId="0" applyNumberFormat="1" applyFont="1" applyFill="1" applyAlignment="1">
      <alignment vertical="center"/>
    </xf>
    <xf numFmtId="0" fontId="2" fillId="2" borderId="1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0" borderId="9" xfId="50" applyFont="1" applyFill="1" applyBorder="1" applyAlignment="1">
      <alignment horizontal="left" vertical="center" wrapText="1"/>
    </xf>
    <xf numFmtId="0" fontId="7" fillId="0" borderId="10" xfId="50" applyFont="1" applyFill="1" applyBorder="1" applyAlignment="1">
      <alignment horizontal="left" vertical="center" wrapText="1"/>
    </xf>
    <xf numFmtId="0" fontId="7" fillId="0" borderId="13" xfId="50" applyFont="1" applyFill="1" applyBorder="1" applyAlignment="1">
      <alignment horizontal="left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9" fontId="7" fillId="0" borderId="1" xfId="1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79" fontId="2" fillId="2" borderId="9" xfId="11" applyNumberFormat="1" applyFont="1" applyFill="1" applyBorder="1" applyAlignment="1">
      <alignment horizontal="center" vertical="center" wrapText="1"/>
    </xf>
    <xf numFmtId="179" fontId="2" fillId="2" borderId="13" xfId="11" applyNumberFormat="1" applyFont="1" applyFill="1" applyBorder="1" applyAlignment="1">
      <alignment horizontal="center" vertical="center" wrapText="1"/>
    </xf>
    <xf numFmtId="9" fontId="7" fillId="0" borderId="1" xfId="1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 applyProtection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13" xfId="49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9" fontId="3" fillId="0" borderId="1" xfId="11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abSelected="1" workbookViewId="0">
      <selection activeCell="B11" sqref="B11:G11"/>
    </sheetView>
  </sheetViews>
  <sheetFormatPr defaultColWidth="9" defaultRowHeight="13.5"/>
  <cols>
    <col min="1" max="1" width="4" style="1" customWidth="1"/>
    <col min="2" max="2" width="4.10833333333333" style="1" customWidth="1"/>
    <col min="3" max="3" width="9.44166666666667" style="1" customWidth="1"/>
    <col min="4" max="4" width="7.44166666666667" style="1" customWidth="1"/>
    <col min="5" max="5" width="11.4416666666667" style="1" customWidth="1"/>
    <col min="6" max="6" width="10.8916666666667" style="1" customWidth="1"/>
    <col min="7" max="7" width="11.6583333333333" style="1" customWidth="1"/>
    <col min="8" max="8" width="9.65833333333333" style="1" customWidth="1"/>
    <col min="9" max="9" width="4.55" style="1" customWidth="1"/>
    <col min="10" max="10" width="5.89166666666667" style="1" customWidth="1"/>
    <col min="11" max="11" width="5.33333333333333" style="1" customWidth="1"/>
    <col min="12" max="13" width="4.44166666666667" style="1" customWidth="1"/>
    <col min="14" max="14" width="6.65833333333333" style="1" customWidth="1"/>
    <col min="15" max="15" width="48.4416666666667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</row>
    <row r="3" s="1" customFormat="1" ht="15.9" customHeight="1" spans="1:15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6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6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6"/>
    </row>
    <row r="6" s="1" customFormat="1" ht="15.9" customHeight="1" spans="1:15">
      <c r="A6" s="7"/>
      <c r="B6" s="8"/>
      <c r="C6" s="9" t="s">
        <v>15</v>
      </c>
      <c r="D6" s="9"/>
      <c r="E6" s="11">
        <v>172.5</v>
      </c>
      <c r="F6" s="10">
        <v>30</v>
      </c>
      <c r="G6" s="10"/>
      <c r="H6" s="11">
        <v>30</v>
      </c>
      <c r="I6" s="11"/>
      <c r="J6" s="4">
        <v>10</v>
      </c>
      <c r="K6" s="4"/>
      <c r="L6" s="27">
        <f t="shared" ref="L6:L9" si="0">IFERROR(H6/F6,"")</f>
        <v>1</v>
      </c>
      <c r="M6" s="27"/>
      <c r="N6" s="4">
        <f>IFERROR(L6*J6,"")</f>
        <v>10</v>
      </c>
      <c r="O6" s="28"/>
    </row>
    <row r="7" s="1" customFormat="1" ht="15.9" customHeight="1" spans="1:15">
      <c r="A7" s="7"/>
      <c r="B7" s="8"/>
      <c r="C7" s="4" t="s">
        <v>16</v>
      </c>
      <c r="D7" s="4"/>
      <c r="E7" s="11">
        <v>172.5</v>
      </c>
      <c r="F7" s="10">
        <v>30</v>
      </c>
      <c r="G7" s="10"/>
      <c r="H7" s="11">
        <v>30</v>
      </c>
      <c r="I7" s="11"/>
      <c r="J7" s="4" t="s">
        <v>17</v>
      </c>
      <c r="K7" s="4"/>
      <c r="L7" s="27">
        <f t="shared" si="0"/>
        <v>1</v>
      </c>
      <c r="M7" s="27"/>
      <c r="N7" s="4" t="s">
        <v>17</v>
      </c>
      <c r="O7" s="28"/>
    </row>
    <row r="8" s="1" customFormat="1" ht="15.9" customHeight="1" spans="1:15">
      <c r="A8" s="12"/>
      <c r="B8" s="13"/>
      <c r="C8" s="14" t="s">
        <v>18</v>
      </c>
      <c r="D8" s="14"/>
      <c r="E8" s="10"/>
      <c r="F8" s="10"/>
      <c r="G8" s="10"/>
      <c r="H8" s="10"/>
      <c r="I8" s="10"/>
      <c r="J8" s="4" t="s">
        <v>17</v>
      </c>
      <c r="K8" s="4"/>
      <c r="L8" s="27" t="str">
        <f t="shared" si="0"/>
        <v/>
      </c>
      <c r="M8" s="27"/>
      <c r="N8" s="4" t="s">
        <v>17</v>
      </c>
      <c r="O8" s="28"/>
    </row>
    <row r="9" s="1" customFormat="1" ht="15.9" customHeight="1" spans="1:15">
      <c r="A9" s="15"/>
      <c r="B9" s="15"/>
      <c r="C9" s="14" t="s">
        <v>19</v>
      </c>
      <c r="D9" s="14"/>
      <c r="E9" s="10"/>
      <c r="F9" s="10"/>
      <c r="G9" s="10"/>
      <c r="H9" s="10"/>
      <c r="I9" s="10"/>
      <c r="J9" s="4" t="s">
        <v>17</v>
      </c>
      <c r="K9" s="4"/>
      <c r="L9" s="27" t="str">
        <f t="shared" si="0"/>
        <v/>
      </c>
      <c r="M9" s="27"/>
      <c r="N9" s="4" t="s">
        <v>17</v>
      </c>
      <c r="O9" s="28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6"/>
    </row>
    <row r="11" s="1" customFormat="1" ht="61" customHeight="1" spans="1:15">
      <c r="A11" s="4"/>
      <c r="B11" s="16" t="s">
        <v>23</v>
      </c>
      <c r="C11" s="16"/>
      <c r="D11" s="16"/>
      <c r="E11" s="16"/>
      <c r="F11" s="16"/>
      <c r="G11" s="16"/>
      <c r="H11" s="16" t="s">
        <v>24</v>
      </c>
      <c r="I11" s="16"/>
      <c r="J11" s="16"/>
      <c r="K11" s="16"/>
      <c r="L11" s="16"/>
      <c r="M11" s="16"/>
      <c r="N11" s="16"/>
      <c r="O11" s="29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6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6"/>
    </row>
    <row r="14" s="1" customFormat="1" ht="23.15" customHeight="1" spans="1:15">
      <c r="A14" s="4"/>
      <c r="B14" s="4" t="s">
        <v>32</v>
      </c>
      <c r="C14" s="4" t="s">
        <v>33</v>
      </c>
      <c r="D14" s="17" t="s">
        <v>34</v>
      </c>
      <c r="E14" s="17"/>
      <c r="F14" s="17"/>
      <c r="G14" s="59" t="s">
        <v>35</v>
      </c>
      <c r="H14" s="59" t="s">
        <v>36</v>
      </c>
      <c r="I14" s="4">
        <v>10</v>
      </c>
      <c r="J14" s="4"/>
      <c r="K14" s="4">
        <v>10</v>
      </c>
      <c r="L14" s="4"/>
      <c r="M14" s="4"/>
      <c r="N14" s="4"/>
      <c r="O14" s="26"/>
    </row>
    <row r="15" s="1" customFormat="1" ht="23.15" customHeight="1" spans="1:15">
      <c r="A15" s="4"/>
      <c r="B15" s="4"/>
      <c r="C15" s="4"/>
      <c r="D15" s="17" t="s">
        <v>37</v>
      </c>
      <c r="E15" s="17"/>
      <c r="F15" s="17"/>
      <c r="G15" s="59" t="s">
        <v>38</v>
      </c>
      <c r="H15" s="59" t="s">
        <v>39</v>
      </c>
      <c r="I15" s="4">
        <v>10</v>
      </c>
      <c r="J15" s="4"/>
      <c r="K15" s="4">
        <v>10</v>
      </c>
      <c r="L15" s="4"/>
      <c r="M15" s="4"/>
      <c r="N15" s="4"/>
      <c r="O15" s="26"/>
    </row>
    <row r="16" s="1" customFormat="1" ht="23.15" customHeight="1" spans="1:15">
      <c r="A16" s="4"/>
      <c r="B16" s="4"/>
      <c r="C16" s="4" t="s">
        <v>40</v>
      </c>
      <c r="D16" s="17" t="s">
        <v>41</v>
      </c>
      <c r="E16" s="17"/>
      <c r="F16" s="17"/>
      <c r="G16" s="127">
        <v>1</v>
      </c>
      <c r="H16" s="127">
        <v>1</v>
      </c>
      <c r="I16" s="4">
        <v>8</v>
      </c>
      <c r="J16" s="4"/>
      <c r="K16" s="4">
        <f>IFERROR(H17/G17*I16,"")</f>
        <v>8</v>
      </c>
      <c r="L16" s="4"/>
      <c r="M16" s="4"/>
      <c r="N16" s="4"/>
      <c r="O16" s="26"/>
    </row>
    <row r="17" s="1" customFormat="1" ht="23.15" customHeight="1" spans="1:15">
      <c r="A17" s="4"/>
      <c r="B17" s="4"/>
      <c r="C17" s="4"/>
      <c r="D17" s="17" t="s">
        <v>42</v>
      </c>
      <c r="E17" s="17"/>
      <c r="F17" s="17"/>
      <c r="G17" s="127">
        <v>1</v>
      </c>
      <c r="H17" s="127">
        <v>1</v>
      </c>
      <c r="I17" s="4">
        <v>7</v>
      </c>
      <c r="J17" s="4"/>
      <c r="K17" s="4">
        <v>7</v>
      </c>
      <c r="L17" s="4"/>
      <c r="M17" s="4"/>
      <c r="N17" s="4"/>
      <c r="O17" s="26"/>
    </row>
    <row r="18" s="1" customFormat="1" ht="23.15" customHeight="1" spans="1:15">
      <c r="A18" s="4"/>
      <c r="B18" s="4"/>
      <c r="C18" s="4"/>
      <c r="D18" s="17" t="s">
        <v>43</v>
      </c>
      <c r="E18" s="17"/>
      <c r="F18" s="17"/>
      <c r="G18" s="54" t="s">
        <v>44</v>
      </c>
      <c r="H18" s="127">
        <v>0.95</v>
      </c>
      <c r="I18" s="4">
        <v>5</v>
      </c>
      <c r="J18" s="4"/>
      <c r="K18" s="4">
        <f>IFERROR(H19/G19*I18,"")</f>
        <v>5</v>
      </c>
      <c r="L18" s="4"/>
      <c r="M18" s="4"/>
      <c r="N18" s="4"/>
      <c r="O18" s="26"/>
    </row>
    <row r="19" s="1" customFormat="1" ht="23.15" customHeight="1" spans="1:15">
      <c r="A19" s="4"/>
      <c r="B19" s="4"/>
      <c r="C19" s="4" t="s">
        <v>45</v>
      </c>
      <c r="D19" s="17" t="s">
        <v>46</v>
      </c>
      <c r="E19" s="17"/>
      <c r="F19" s="17"/>
      <c r="G19" s="127">
        <v>1</v>
      </c>
      <c r="H19" s="127">
        <v>1</v>
      </c>
      <c r="I19" s="4">
        <v>5</v>
      </c>
      <c r="J19" s="4"/>
      <c r="K19" s="4">
        <v>5</v>
      </c>
      <c r="L19" s="4"/>
      <c r="M19" s="4"/>
      <c r="N19" s="4"/>
      <c r="O19" s="26"/>
    </row>
    <row r="20" s="1" customFormat="1" ht="23.15" customHeight="1" spans="1:15">
      <c r="A20" s="4"/>
      <c r="B20" s="4"/>
      <c r="C20" s="4" t="s">
        <v>47</v>
      </c>
      <c r="D20" s="17" t="s">
        <v>48</v>
      </c>
      <c r="E20" s="17"/>
      <c r="F20" s="17"/>
      <c r="G20" s="54" t="s">
        <v>49</v>
      </c>
      <c r="H20" s="54" t="s">
        <v>49</v>
      </c>
      <c r="I20" s="4">
        <v>5</v>
      </c>
      <c r="J20" s="4"/>
      <c r="K20" s="4">
        <v>5</v>
      </c>
      <c r="L20" s="4"/>
      <c r="M20" s="4"/>
      <c r="N20" s="4"/>
      <c r="O20" s="31"/>
    </row>
    <row r="21" s="1" customFormat="1" ht="23.15" customHeight="1" spans="1:15">
      <c r="A21" s="4"/>
      <c r="B21" s="4" t="s">
        <v>50</v>
      </c>
      <c r="C21" s="4" t="s">
        <v>51</v>
      </c>
      <c r="D21" s="17"/>
      <c r="E21" s="17"/>
      <c r="F21" s="17"/>
      <c r="G21" s="4"/>
      <c r="H21" s="4"/>
      <c r="I21" s="4"/>
      <c r="J21" s="4"/>
      <c r="K21" s="4"/>
      <c r="L21" s="4"/>
      <c r="M21" s="4"/>
      <c r="N21" s="4"/>
      <c r="O21" s="26"/>
    </row>
    <row r="22" s="1" customFormat="1" ht="23.15" customHeight="1" spans="1:15">
      <c r="A22" s="4"/>
      <c r="B22" s="4"/>
      <c r="C22" s="4" t="s">
        <v>52</v>
      </c>
      <c r="D22" s="17" t="s">
        <v>53</v>
      </c>
      <c r="E22" s="17"/>
      <c r="F22" s="17"/>
      <c r="G22" s="137" t="s">
        <v>54</v>
      </c>
      <c r="H22" s="23">
        <v>1</v>
      </c>
      <c r="I22" s="4">
        <v>8</v>
      </c>
      <c r="J22" s="4"/>
      <c r="K22" s="4">
        <v>8</v>
      </c>
      <c r="L22" s="4"/>
      <c r="M22" s="4"/>
      <c r="N22" s="4"/>
      <c r="O22" s="26"/>
    </row>
    <row r="23" s="1" customFormat="1" ht="23.15" customHeight="1" spans="1:15">
      <c r="A23" s="4"/>
      <c r="B23" s="4"/>
      <c r="C23" s="4" t="s">
        <v>55</v>
      </c>
      <c r="D23" s="17" t="s">
        <v>56</v>
      </c>
      <c r="E23" s="17"/>
      <c r="F23" s="17"/>
      <c r="G23" s="137" t="s">
        <v>54</v>
      </c>
      <c r="H23" s="23">
        <v>1</v>
      </c>
      <c r="I23" s="4">
        <v>10</v>
      </c>
      <c r="J23" s="4"/>
      <c r="K23" s="4">
        <v>10</v>
      </c>
      <c r="L23" s="4"/>
      <c r="M23" s="4"/>
      <c r="N23" s="4"/>
      <c r="O23" s="26"/>
    </row>
    <row r="24" s="1" customFormat="1" ht="23.15" customHeight="1" spans="1:15">
      <c r="A24" s="4"/>
      <c r="B24" s="4"/>
      <c r="C24" s="4" t="s">
        <v>57</v>
      </c>
      <c r="D24" s="17" t="s">
        <v>58</v>
      </c>
      <c r="E24" s="17"/>
      <c r="F24" s="17"/>
      <c r="G24" s="59" t="s">
        <v>59</v>
      </c>
      <c r="H24" s="23">
        <v>0.9</v>
      </c>
      <c r="I24" s="4">
        <v>7</v>
      </c>
      <c r="J24" s="4"/>
      <c r="K24" s="4">
        <f>7*0.9</f>
        <v>6.3</v>
      </c>
      <c r="L24" s="4"/>
      <c r="M24" s="4"/>
      <c r="N24" s="4"/>
      <c r="O24" s="26"/>
    </row>
    <row r="25" s="1" customFormat="1" ht="23.15" customHeight="1" spans="1:15">
      <c r="A25" s="4"/>
      <c r="B25" s="4"/>
      <c r="C25" s="4"/>
      <c r="D25" s="17" t="s">
        <v>60</v>
      </c>
      <c r="E25" s="17"/>
      <c r="F25" s="17"/>
      <c r="G25" s="130" t="s">
        <v>61</v>
      </c>
      <c r="H25" s="4" t="s">
        <v>62</v>
      </c>
      <c r="I25" s="4">
        <v>5</v>
      </c>
      <c r="J25" s="4"/>
      <c r="K25" s="4">
        <v>5</v>
      </c>
      <c r="L25" s="4"/>
      <c r="M25" s="4"/>
      <c r="N25" s="4"/>
      <c r="O25" s="26"/>
    </row>
    <row r="26" s="1" customFormat="1" ht="23.15" customHeight="1" spans="1:15">
      <c r="A26" s="4"/>
      <c r="B26" s="4" t="s">
        <v>63</v>
      </c>
      <c r="C26" s="4" t="s">
        <v>64</v>
      </c>
      <c r="D26" s="17" t="s">
        <v>65</v>
      </c>
      <c r="E26" s="17"/>
      <c r="F26" s="17"/>
      <c r="G26" s="130" t="s">
        <v>44</v>
      </c>
      <c r="H26" s="23">
        <v>0.95</v>
      </c>
      <c r="I26" s="4">
        <v>10</v>
      </c>
      <c r="J26" s="4"/>
      <c r="K26" s="4">
        <v>10</v>
      </c>
      <c r="L26" s="4"/>
      <c r="M26" s="4"/>
      <c r="N26" s="4"/>
      <c r="O26" s="26"/>
    </row>
    <row r="27" s="1" customFormat="1" ht="15.9" customHeight="1" spans="1:15">
      <c r="A27" s="24" t="s">
        <v>66</v>
      </c>
      <c r="B27" s="24"/>
      <c r="C27" s="24"/>
      <c r="D27" s="24"/>
      <c r="E27" s="24"/>
      <c r="F27" s="24"/>
      <c r="G27" s="24"/>
      <c r="H27" s="24"/>
      <c r="I27" s="24">
        <f>SUM(I14:J26)+J6</f>
        <v>100</v>
      </c>
      <c r="J27" s="24"/>
      <c r="K27" s="4">
        <v>99.3</v>
      </c>
      <c r="L27" s="4"/>
      <c r="M27" s="15"/>
      <c r="N27" s="15"/>
      <c r="O27" s="26"/>
    </row>
  </sheetData>
  <mergeCells count="11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20"/>
    <mergeCell ref="B21:B25"/>
    <mergeCell ref="C12:C13"/>
    <mergeCell ref="C14:C15"/>
    <mergeCell ref="C16:C18"/>
    <mergeCell ref="C24:C25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workbookViewId="0">
      <selection activeCell="C3" sqref="C3:N3"/>
    </sheetView>
  </sheetViews>
  <sheetFormatPr defaultColWidth="9" defaultRowHeight="13.5"/>
  <cols>
    <col min="1" max="1" width="4" style="1" customWidth="1"/>
    <col min="2" max="2" width="4.10833333333333" style="1" customWidth="1"/>
    <col min="3" max="3" width="9.44166666666667" style="1" customWidth="1"/>
    <col min="4" max="4" width="7.44166666666667" style="1" customWidth="1"/>
    <col min="5" max="5" width="11.3333333333333" style="1" customWidth="1"/>
    <col min="6" max="6" width="10.2166666666667" style="1" customWidth="1"/>
    <col min="7" max="7" width="14.4416666666667" style="1" customWidth="1"/>
    <col min="8" max="8" width="16.4416666666667" style="1" customWidth="1"/>
    <col min="9" max="9" width="4.55833333333333" style="1" customWidth="1"/>
    <col min="10" max="10" width="5.88333333333333" style="1" customWidth="1"/>
    <col min="11" max="12" width="5" style="1" customWidth="1"/>
    <col min="13" max="13" width="4.44166666666667" style="1" customWidth="1"/>
    <col min="14" max="14" width="10.5583333333333" style="1" customWidth="1"/>
    <col min="15" max="15" width="48.4416666666667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</row>
    <row r="3" s="1" customFormat="1" ht="15.9" customHeight="1" spans="1:15">
      <c r="A3" s="4" t="s">
        <v>2</v>
      </c>
      <c r="B3" s="4"/>
      <c r="C3" s="4" t="s">
        <v>251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6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6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6"/>
    </row>
    <row r="6" s="1" customFormat="1" ht="15.9" customHeight="1" spans="1:15">
      <c r="A6" s="7"/>
      <c r="B6" s="8"/>
      <c r="C6" s="9" t="s">
        <v>15</v>
      </c>
      <c r="D6" s="9"/>
      <c r="E6" s="11">
        <v>33.79</v>
      </c>
      <c r="F6" s="10">
        <v>33.79</v>
      </c>
      <c r="G6" s="10"/>
      <c r="H6" s="10">
        <v>33.79</v>
      </c>
      <c r="I6" s="10"/>
      <c r="J6" s="4">
        <v>10</v>
      </c>
      <c r="K6" s="4"/>
      <c r="L6" s="27">
        <f t="shared" ref="L6:L9" si="0">IFERROR(H6/F6,"")</f>
        <v>1</v>
      </c>
      <c r="M6" s="27"/>
      <c r="N6" s="4">
        <f>IFERROR(L6*J6,"")</f>
        <v>10</v>
      </c>
      <c r="O6" s="28"/>
    </row>
    <row r="7" s="1" customFormat="1" ht="15.9" customHeight="1" spans="1:15">
      <c r="A7" s="7"/>
      <c r="B7" s="8"/>
      <c r="C7" s="4" t="s">
        <v>16</v>
      </c>
      <c r="D7" s="4"/>
      <c r="E7" s="11">
        <v>33.79</v>
      </c>
      <c r="F7" s="10">
        <v>33.79</v>
      </c>
      <c r="G7" s="10"/>
      <c r="H7" s="10">
        <v>33.79</v>
      </c>
      <c r="I7" s="10"/>
      <c r="J7" s="4" t="s">
        <v>17</v>
      </c>
      <c r="K7" s="4"/>
      <c r="L7" s="27">
        <f t="shared" si="0"/>
        <v>1</v>
      </c>
      <c r="M7" s="27"/>
      <c r="N7" s="4" t="s">
        <v>17</v>
      </c>
      <c r="O7" s="28"/>
    </row>
    <row r="8" s="1" customFormat="1" ht="15.9" customHeight="1" spans="1:15">
      <c r="A8" s="12"/>
      <c r="B8" s="13"/>
      <c r="C8" s="14" t="s">
        <v>18</v>
      </c>
      <c r="D8" s="14"/>
      <c r="E8" s="10"/>
      <c r="F8" s="10"/>
      <c r="G8" s="10"/>
      <c r="H8" s="10"/>
      <c r="I8" s="10"/>
      <c r="J8" s="4" t="s">
        <v>17</v>
      </c>
      <c r="K8" s="4"/>
      <c r="L8" s="27" t="str">
        <f t="shared" si="0"/>
        <v/>
      </c>
      <c r="M8" s="27"/>
      <c r="N8" s="4" t="s">
        <v>17</v>
      </c>
      <c r="O8" s="28"/>
    </row>
    <row r="9" s="1" customFormat="1" ht="15.9" customHeight="1" spans="1:15">
      <c r="A9" s="15"/>
      <c r="B9" s="15"/>
      <c r="C9" s="14" t="s">
        <v>19</v>
      </c>
      <c r="D9" s="14"/>
      <c r="E9" s="10"/>
      <c r="F9" s="10"/>
      <c r="G9" s="10"/>
      <c r="H9" s="10"/>
      <c r="I9" s="10"/>
      <c r="J9" s="4" t="s">
        <v>17</v>
      </c>
      <c r="K9" s="4"/>
      <c r="L9" s="27" t="str">
        <f t="shared" si="0"/>
        <v/>
      </c>
      <c r="M9" s="27"/>
      <c r="N9" s="4" t="s">
        <v>17</v>
      </c>
      <c r="O9" s="28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6"/>
    </row>
    <row r="11" s="1" customFormat="1" ht="49.65" customHeight="1" spans="1:15">
      <c r="A11" s="4"/>
      <c r="B11" s="16" t="s">
        <v>252</v>
      </c>
      <c r="C11" s="16"/>
      <c r="D11" s="16"/>
      <c r="E11" s="16"/>
      <c r="F11" s="16"/>
      <c r="G11" s="16"/>
      <c r="H11" s="16" t="s">
        <v>253</v>
      </c>
      <c r="I11" s="16"/>
      <c r="J11" s="16"/>
      <c r="K11" s="16"/>
      <c r="L11" s="16"/>
      <c r="M11" s="16"/>
      <c r="N11" s="16"/>
      <c r="O11" s="29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6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6"/>
    </row>
    <row r="14" s="1" customFormat="1" ht="22.25" customHeight="1" spans="1:15">
      <c r="A14" s="4"/>
      <c r="B14" s="4" t="s">
        <v>32</v>
      </c>
      <c r="C14" s="4" t="s">
        <v>33</v>
      </c>
      <c r="D14" s="17" t="s">
        <v>254</v>
      </c>
      <c r="E14" s="17"/>
      <c r="F14" s="17"/>
      <c r="G14" s="18" t="s">
        <v>255</v>
      </c>
      <c r="H14" s="18" t="s">
        <v>256</v>
      </c>
      <c r="I14" s="4">
        <v>5</v>
      </c>
      <c r="J14" s="4"/>
      <c r="K14" s="4">
        <v>5</v>
      </c>
      <c r="L14" s="4"/>
      <c r="M14" s="4"/>
      <c r="N14" s="4"/>
      <c r="O14" s="26"/>
    </row>
    <row r="15" s="1" customFormat="1" ht="22.25" customHeight="1" spans="1:15">
      <c r="A15" s="4"/>
      <c r="B15" s="4"/>
      <c r="C15" s="4"/>
      <c r="D15" s="17" t="s">
        <v>257</v>
      </c>
      <c r="E15" s="17"/>
      <c r="F15" s="17"/>
      <c r="G15" s="18" t="s">
        <v>258</v>
      </c>
      <c r="H15" s="18" t="s">
        <v>259</v>
      </c>
      <c r="I15" s="4">
        <v>6</v>
      </c>
      <c r="J15" s="4"/>
      <c r="K15" s="4">
        <v>6</v>
      </c>
      <c r="L15" s="4"/>
      <c r="M15" s="4"/>
      <c r="N15" s="4"/>
      <c r="O15" s="26"/>
    </row>
    <row r="16" s="1" customFormat="1" ht="22.25" customHeight="1" spans="1:15">
      <c r="A16" s="4"/>
      <c r="B16" s="4"/>
      <c r="C16" s="4"/>
      <c r="D16" s="17" t="s">
        <v>260</v>
      </c>
      <c r="E16" s="17"/>
      <c r="F16" s="17"/>
      <c r="G16" s="18" t="s">
        <v>261</v>
      </c>
      <c r="H16" s="18" t="s">
        <v>262</v>
      </c>
      <c r="I16" s="4">
        <v>5</v>
      </c>
      <c r="J16" s="4"/>
      <c r="K16" s="4">
        <v>5</v>
      </c>
      <c r="L16" s="4"/>
      <c r="M16" s="4"/>
      <c r="N16" s="4"/>
      <c r="O16" s="26"/>
    </row>
    <row r="17" s="1" customFormat="1" ht="22.25" customHeight="1" spans="1:15">
      <c r="A17" s="4"/>
      <c r="B17" s="4"/>
      <c r="C17" s="4" t="s">
        <v>40</v>
      </c>
      <c r="D17" s="17" t="s">
        <v>136</v>
      </c>
      <c r="E17" s="17"/>
      <c r="F17" s="17"/>
      <c r="G17" s="19">
        <v>1</v>
      </c>
      <c r="H17" s="19">
        <v>1</v>
      </c>
      <c r="I17" s="4">
        <v>6</v>
      </c>
      <c r="J17" s="4"/>
      <c r="K17" s="4">
        <v>6</v>
      </c>
      <c r="L17" s="4"/>
      <c r="M17" s="4"/>
      <c r="N17" s="4"/>
      <c r="O17" s="26"/>
    </row>
    <row r="18" s="1" customFormat="1" ht="22.25" customHeight="1" spans="1:15">
      <c r="A18" s="4"/>
      <c r="B18" s="4"/>
      <c r="C18" s="4" t="s">
        <v>45</v>
      </c>
      <c r="D18" s="17" t="s">
        <v>95</v>
      </c>
      <c r="E18" s="17"/>
      <c r="F18" s="17"/>
      <c r="G18" s="21">
        <v>42552</v>
      </c>
      <c r="H18" s="21">
        <v>42552</v>
      </c>
      <c r="I18" s="4">
        <v>5</v>
      </c>
      <c r="J18" s="4"/>
      <c r="K18" s="4">
        <v>5</v>
      </c>
      <c r="L18" s="4"/>
      <c r="M18" s="4"/>
      <c r="N18" s="4"/>
      <c r="O18" s="26"/>
    </row>
    <row r="19" s="1" customFormat="1" ht="22.25" customHeight="1" spans="1:15">
      <c r="A19" s="4"/>
      <c r="B19" s="4"/>
      <c r="C19" s="4"/>
      <c r="D19" s="17" t="s">
        <v>96</v>
      </c>
      <c r="E19" s="17"/>
      <c r="F19" s="17"/>
      <c r="G19" s="21">
        <v>42705</v>
      </c>
      <c r="H19" s="21">
        <v>44104</v>
      </c>
      <c r="I19" s="4">
        <v>6</v>
      </c>
      <c r="J19" s="4"/>
      <c r="K19" s="4">
        <v>6</v>
      </c>
      <c r="L19" s="4"/>
      <c r="M19" s="4"/>
      <c r="N19" s="4"/>
      <c r="O19" s="26"/>
    </row>
    <row r="20" s="1" customFormat="1" ht="22.25" customHeight="1" spans="1:15">
      <c r="A20" s="4"/>
      <c r="B20" s="4"/>
      <c r="C20" s="4" t="s">
        <v>47</v>
      </c>
      <c r="D20" s="17" t="s">
        <v>263</v>
      </c>
      <c r="E20" s="17"/>
      <c r="F20" s="17"/>
      <c r="G20" s="18" t="s">
        <v>264</v>
      </c>
      <c r="H20" s="22" t="s">
        <v>264</v>
      </c>
      <c r="I20" s="4">
        <v>6</v>
      </c>
      <c r="J20" s="4"/>
      <c r="K20" s="4">
        <v>6</v>
      </c>
      <c r="L20" s="4"/>
      <c r="M20" s="4"/>
      <c r="N20" s="4"/>
      <c r="O20" s="31"/>
    </row>
    <row r="21" s="1" customFormat="1" ht="22.25" customHeight="1" spans="1:15">
      <c r="A21" s="4"/>
      <c r="B21" s="4"/>
      <c r="C21" s="4"/>
      <c r="D21" s="17" t="s">
        <v>265</v>
      </c>
      <c r="E21" s="17"/>
      <c r="F21" s="17"/>
      <c r="G21" s="18" t="s">
        <v>266</v>
      </c>
      <c r="H21" s="22" t="s">
        <v>266</v>
      </c>
      <c r="I21" s="4">
        <v>6</v>
      </c>
      <c r="J21" s="4"/>
      <c r="K21" s="4">
        <v>6</v>
      </c>
      <c r="L21" s="4"/>
      <c r="M21" s="4"/>
      <c r="N21" s="4"/>
      <c r="O21" s="26"/>
    </row>
    <row r="22" s="1" customFormat="1" ht="22.25" customHeight="1" spans="1:15">
      <c r="A22" s="4"/>
      <c r="B22" s="4"/>
      <c r="C22" s="4"/>
      <c r="D22" s="17" t="s">
        <v>267</v>
      </c>
      <c r="E22" s="17"/>
      <c r="F22" s="17"/>
      <c r="G22" s="18" t="s">
        <v>268</v>
      </c>
      <c r="H22" s="22" t="s">
        <v>268</v>
      </c>
      <c r="I22" s="4">
        <v>5</v>
      </c>
      <c r="J22" s="4"/>
      <c r="K22" s="4">
        <v>5</v>
      </c>
      <c r="L22" s="4"/>
      <c r="M22" s="4"/>
      <c r="N22" s="4"/>
      <c r="O22" s="26"/>
    </row>
    <row r="23" s="1" customFormat="1" ht="22.25" customHeight="1" spans="1:15">
      <c r="A23" s="4"/>
      <c r="B23" s="4" t="s">
        <v>50</v>
      </c>
      <c r="C23" s="4" t="s">
        <v>51</v>
      </c>
      <c r="D23" s="17"/>
      <c r="E23" s="17"/>
      <c r="F23" s="17"/>
      <c r="G23" s="4"/>
      <c r="H23" s="4"/>
      <c r="I23" s="4"/>
      <c r="J23" s="4"/>
      <c r="K23" s="4" t="str">
        <f>IFERROR(H23/G23*I23,"")</f>
        <v/>
      </c>
      <c r="L23" s="4"/>
      <c r="M23" s="4"/>
      <c r="N23" s="4"/>
      <c r="O23" s="26"/>
    </row>
    <row r="24" s="1" customFormat="1" ht="22.25" customHeight="1" spans="1:15">
      <c r="A24" s="4"/>
      <c r="B24" s="4"/>
      <c r="C24" s="4" t="s">
        <v>52</v>
      </c>
      <c r="D24" s="17" t="s">
        <v>269</v>
      </c>
      <c r="E24" s="17"/>
      <c r="F24" s="17"/>
      <c r="G24" s="18" t="s">
        <v>123</v>
      </c>
      <c r="H24" s="23">
        <v>0.95</v>
      </c>
      <c r="I24" s="4">
        <v>10</v>
      </c>
      <c r="J24" s="4"/>
      <c r="K24" s="4">
        <v>9.5</v>
      </c>
      <c r="L24" s="4"/>
      <c r="M24" s="4"/>
      <c r="N24" s="4"/>
      <c r="O24" s="26"/>
    </row>
    <row r="25" s="1" customFormat="1" ht="22.25" customHeight="1" spans="1:15">
      <c r="A25" s="4"/>
      <c r="B25" s="4"/>
      <c r="C25" s="4"/>
      <c r="D25" s="17" t="s">
        <v>270</v>
      </c>
      <c r="E25" s="17"/>
      <c r="F25" s="17"/>
      <c r="G25" s="18" t="s">
        <v>125</v>
      </c>
      <c r="H25" s="23">
        <v>0.95</v>
      </c>
      <c r="I25" s="4">
        <v>10</v>
      </c>
      <c r="J25" s="4"/>
      <c r="K25" s="4">
        <v>9.5</v>
      </c>
      <c r="L25" s="4"/>
      <c r="M25" s="4"/>
      <c r="N25" s="4"/>
      <c r="O25" s="26"/>
    </row>
    <row r="26" s="1" customFormat="1" ht="22.25" customHeight="1" spans="1:15">
      <c r="A26" s="4"/>
      <c r="B26" s="4"/>
      <c r="C26" s="4" t="s">
        <v>55</v>
      </c>
      <c r="D26" s="17"/>
      <c r="E26" s="17"/>
      <c r="F26" s="17"/>
      <c r="G26" s="4"/>
      <c r="H26" s="4"/>
      <c r="I26" s="4"/>
      <c r="J26" s="4"/>
      <c r="K26" s="4"/>
      <c r="L26" s="4"/>
      <c r="M26" s="4"/>
      <c r="N26" s="4"/>
      <c r="O26" s="26"/>
    </row>
    <row r="27" s="1" customFormat="1" ht="22.25" customHeight="1" spans="1:15">
      <c r="A27" s="4"/>
      <c r="B27" s="4"/>
      <c r="C27" s="4" t="s">
        <v>57</v>
      </c>
      <c r="D27" s="17" t="s">
        <v>271</v>
      </c>
      <c r="E27" s="17"/>
      <c r="F27" s="17"/>
      <c r="G27" s="60" t="s">
        <v>80</v>
      </c>
      <c r="H27" s="60" t="s">
        <v>81</v>
      </c>
      <c r="I27" s="4">
        <v>10</v>
      </c>
      <c r="J27" s="4"/>
      <c r="K27" s="4">
        <v>10</v>
      </c>
      <c r="L27" s="4"/>
      <c r="M27" s="4"/>
      <c r="N27" s="4"/>
      <c r="O27" s="26"/>
    </row>
    <row r="28" s="1" customFormat="1" ht="22.25" customHeight="1" spans="1:15">
      <c r="A28" s="4"/>
      <c r="B28" s="4" t="s">
        <v>63</v>
      </c>
      <c r="C28" s="4" t="s">
        <v>64</v>
      </c>
      <c r="D28" s="17" t="s">
        <v>272</v>
      </c>
      <c r="E28" s="17"/>
      <c r="F28" s="17"/>
      <c r="G28" s="18" t="s">
        <v>83</v>
      </c>
      <c r="H28" s="19">
        <v>0.9</v>
      </c>
      <c r="I28" s="4">
        <v>10</v>
      </c>
      <c r="J28" s="4"/>
      <c r="K28" s="4">
        <v>10</v>
      </c>
      <c r="L28" s="4"/>
      <c r="M28" s="4"/>
      <c r="N28" s="4"/>
      <c r="O28" s="26"/>
    </row>
    <row r="29" s="1" customFormat="1" ht="15.9" customHeight="1" spans="1:15">
      <c r="A29" s="24" t="s">
        <v>66</v>
      </c>
      <c r="B29" s="24"/>
      <c r="C29" s="24"/>
      <c r="D29" s="24"/>
      <c r="E29" s="24"/>
      <c r="F29" s="24"/>
      <c r="G29" s="24"/>
      <c r="H29" s="24"/>
      <c r="I29" s="24">
        <f>SUM(I14:J28)+J6</f>
        <v>100</v>
      </c>
      <c r="J29" s="24"/>
      <c r="K29" s="4">
        <v>99</v>
      </c>
      <c r="L29" s="4"/>
      <c r="M29" s="15"/>
      <c r="N29" s="15"/>
      <c r="O29" s="26"/>
    </row>
    <row r="30" s="1" customFormat="1" spans="15:15">
      <c r="O30" s="29"/>
    </row>
    <row r="31" s="1" customFormat="1" spans="15:15">
      <c r="O31" s="29"/>
    </row>
  </sheetData>
  <mergeCells count="120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29:H29"/>
    <mergeCell ref="I29:J29"/>
    <mergeCell ref="K29:L29"/>
    <mergeCell ref="M29:N29"/>
    <mergeCell ref="A10:A11"/>
    <mergeCell ref="A12:A28"/>
    <mergeCell ref="B12:B13"/>
    <mergeCell ref="B14:B22"/>
    <mergeCell ref="B23:B27"/>
    <mergeCell ref="C12:C13"/>
    <mergeCell ref="C14:C16"/>
    <mergeCell ref="C18:C19"/>
    <mergeCell ref="C20:C22"/>
    <mergeCell ref="C24:C25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workbookViewId="0">
      <selection activeCell="C3" sqref="C3:N3"/>
    </sheetView>
  </sheetViews>
  <sheetFormatPr defaultColWidth="9" defaultRowHeight="13.5"/>
  <cols>
    <col min="1" max="1" width="4" style="1" customWidth="1"/>
    <col min="2" max="2" width="4.10833333333333" style="1" customWidth="1"/>
    <col min="3" max="3" width="9.44166666666667" style="1" customWidth="1"/>
    <col min="4" max="4" width="7.44166666666667" style="1" customWidth="1"/>
    <col min="5" max="5" width="13" style="1" customWidth="1"/>
    <col min="6" max="6" width="5.10833333333333" style="1" customWidth="1"/>
    <col min="7" max="7" width="15.4416666666667" style="1" customWidth="1"/>
    <col min="8" max="8" width="15.5583333333333" style="1" customWidth="1"/>
    <col min="9" max="12" width="6.55833333333333" style="1" customWidth="1"/>
    <col min="13" max="13" width="6" style="1" customWidth="1"/>
    <col min="14" max="14" width="6.10833333333333" style="1" customWidth="1"/>
    <col min="15" max="15" width="48.4416666666667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</row>
    <row r="3" s="1" customFormat="1" ht="15.9" customHeight="1" spans="1:15">
      <c r="A3" s="4" t="s">
        <v>2</v>
      </c>
      <c r="B3" s="4"/>
      <c r="C3" s="4" t="s">
        <v>273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6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6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7" t="s">
        <v>10</v>
      </c>
      <c r="G5" s="48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6"/>
    </row>
    <row r="6" s="1" customFormat="1" ht="15.9" customHeight="1" spans="1:15">
      <c r="A6" s="7"/>
      <c r="B6" s="8"/>
      <c r="C6" s="9" t="s">
        <v>15</v>
      </c>
      <c r="D6" s="9"/>
      <c r="E6" s="10">
        <v>7.2</v>
      </c>
      <c r="F6" s="47">
        <v>7.2</v>
      </c>
      <c r="G6" s="48"/>
      <c r="H6" s="10">
        <v>7.2</v>
      </c>
      <c r="I6" s="10"/>
      <c r="J6" s="4">
        <v>10</v>
      </c>
      <c r="K6" s="4"/>
      <c r="L6" s="27">
        <v>1</v>
      </c>
      <c r="M6" s="27"/>
      <c r="N6" s="4">
        <f>IFERROR(L6*J6,"")</f>
        <v>10</v>
      </c>
      <c r="O6" s="28"/>
    </row>
    <row r="7" s="1" customFormat="1" ht="15.9" customHeight="1" spans="1:15">
      <c r="A7" s="7"/>
      <c r="B7" s="8"/>
      <c r="C7" s="4" t="s">
        <v>16</v>
      </c>
      <c r="D7" s="4"/>
      <c r="E7" s="10">
        <v>7.2</v>
      </c>
      <c r="F7" s="47">
        <v>7.2</v>
      </c>
      <c r="G7" s="48"/>
      <c r="H7" s="10">
        <v>7.2</v>
      </c>
      <c r="I7" s="10"/>
      <c r="J7" s="4" t="s">
        <v>17</v>
      </c>
      <c r="K7" s="4"/>
      <c r="L7" s="27" t="str">
        <f>IFERROR(H7/#REF!,"")</f>
        <v/>
      </c>
      <c r="M7" s="27"/>
      <c r="N7" s="4" t="s">
        <v>17</v>
      </c>
      <c r="O7" s="28"/>
    </row>
    <row r="8" s="1" customFormat="1" ht="15.9" customHeight="1" spans="1:15">
      <c r="A8" s="12"/>
      <c r="B8" s="13"/>
      <c r="C8" s="14" t="s">
        <v>18</v>
      </c>
      <c r="D8" s="14"/>
      <c r="E8" s="14"/>
      <c r="F8" s="49"/>
      <c r="G8" s="50"/>
      <c r="H8" s="10"/>
      <c r="I8" s="10"/>
      <c r="J8" s="4" t="s">
        <v>17</v>
      </c>
      <c r="K8" s="4"/>
      <c r="L8" s="27" t="str">
        <f>IFERROR(H8/#REF!,"")</f>
        <v/>
      </c>
      <c r="M8" s="27"/>
      <c r="N8" s="4" t="s">
        <v>17</v>
      </c>
      <c r="O8" s="28"/>
    </row>
    <row r="9" s="1" customFormat="1" ht="15.9" customHeight="1" spans="1:15">
      <c r="A9" s="15"/>
      <c r="B9" s="15"/>
      <c r="C9" s="14" t="s">
        <v>19</v>
      </c>
      <c r="D9" s="14"/>
      <c r="E9" s="14"/>
      <c r="F9" s="49"/>
      <c r="G9" s="50"/>
      <c r="H9" s="10"/>
      <c r="I9" s="10"/>
      <c r="J9" s="4" t="s">
        <v>17</v>
      </c>
      <c r="K9" s="4"/>
      <c r="L9" s="27" t="str">
        <f>IFERROR(H9/#REF!,"")</f>
        <v/>
      </c>
      <c r="M9" s="27"/>
      <c r="N9" s="4" t="s">
        <v>17</v>
      </c>
      <c r="O9" s="28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6"/>
    </row>
    <row r="11" s="1" customFormat="1" ht="48.4" customHeight="1" spans="1:15">
      <c r="A11" s="4"/>
      <c r="B11" s="16" t="s">
        <v>274</v>
      </c>
      <c r="C11" s="16"/>
      <c r="D11" s="16"/>
      <c r="E11" s="16"/>
      <c r="F11" s="16"/>
      <c r="G11" s="16"/>
      <c r="H11" s="16" t="s">
        <v>275</v>
      </c>
      <c r="I11" s="16"/>
      <c r="J11" s="16"/>
      <c r="K11" s="16"/>
      <c r="L11" s="16"/>
      <c r="M11" s="16"/>
      <c r="N11" s="16"/>
      <c r="O11" s="29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6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6"/>
    </row>
    <row r="14" s="1" customFormat="1" ht="19.4" customHeight="1" spans="1:15">
      <c r="A14" s="4"/>
      <c r="B14" s="4" t="s">
        <v>32</v>
      </c>
      <c r="C14" s="4" t="s">
        <v>33</v>
      </c>
      <c r="D14" s="51" t="s">
        <v>276</v>
      </c>
      <c r="E14" s="52"/>
      <c r="F14" s="53"/>
      <c r="G14" s="18" t="s">
        <v>277</v>
      </c>
      <c r="H14" s="18" t="s">
        <v>277</v>
      </c>
      <c r="I14" s="4">
        <v>8</v>
      </c>
      <c r="J14" s="4"/>
      <c r="K14" s="4">
        <v>8</v>
      </c>
      <c r="L14" s="4"/>
      <c r="M14" s="4"/>
      <c r="N14" s="4"/>
      <c r="O14" s="26"/>
    </row>
    <row r="15" s="1" customFormat="1" ht="19.4" customHeight="1" spans="1:15">
      <c r="A15" s="4"/>
      <c r="B15" s="4"/>
      <c r="C15" s="4" t="s">
        <v>40</v>
      </c>
      <c r="D15" s="51" t="s">
        <v>41</v>
      </c>
      <c r="E15" s="52"/>
      <c r="F15" s="53"/>
      <c r="G15" s="19">
        <v>1</v>
      </c>
      <c r="H15" s="19">
        <v>1</v>
      </c>
      <c r="I15" s="4">
        <v>7</v>
      </c>
      <c r="J15" s="4"/>
      <c r="K15" s="4">
        <v>7</v>
      </c>
      <c r="L15" s="4"/>
      <c r="M15" s="4"/>
      <c r="N15" s="4"/>
      <c r="O15" s="26"/>
    </row>
    <row r="16" s="1" customFormat="1" ht="19.4" customHeight="1" spans="1:15">
      <c r="A16" s="4"/>
      <c r="B16" s="4"/>
      <c r="C16" s="4"/>
      <c r="D16" s="51" t="s">
        <v>278</v>
      </c>
      <c r="E16" s="52"/>
      <c r="F16" s="53"/>
      <c r="G16" s="19">
        <v>1</v>
      </c>
      <c r="H16" s="19">
        <v>1</v>
      </c>
      <c r="I16" s="4">
        <v>7</v>
      </c>
      <c r="J16" s="4"/>
      <c r="K16" s="4">
        <v>7</v>
      </c>
      <c r="L16" s="4"/>
      <c r="M16" s="4"/>
      <c r="N16" s="4"/>
      <c r="O16" s="26"/>
    </row>
    <row r="17" s="1" customFormat="1" ht="19.4" customHeight="1" spans="1:15">
      <c r="A17" s="4"/>
      <c r="B17" s="4"/>
      <c r="C17" s="4"/>
      <c r="D17" s="51" t="s">
        <v>42</v>
      </c>
      <c r="E17" s="52"/>
      <c r="F17" s="53"/>
      <c r="G17" s="19">
        <v>1</v>
      </c>
      <c r="H17" s="19">
        <v>1</v>
      </c>
      <c r="I17" s="4">
        <v>7</v>
      </c>
      <c r="J17" s="4"/>
      <c r="K17" s="4">
        <v>7</v>
      </c>
      <c r="L17" s="4"/>
      <c r="M17" s="4"/>
      <c r="N17" s="4"/>
      <c r="O17" s="26"/>
    </row>
    <row r="18" s="1" customFormat="1" ht="19.4" customHeight="1" spans="1:15">
      <c r="A18" s="4"/>
      <c r="B18" s="4"/>
      <c r="C18" s="4" t="s">
        <v>45</v>
      </c>
      <c r="D18" s="51" t="s">
        <v>279</v>
      </c>
      <c r="E18" s="52"/>
      <c r="F18" s="53"/>
      <c r="G18" s="21">
        <v>43831</v>
      </c>
      <c r="H18" s="21">
        <v>43831</v>
      </c>
      <c r="I18" s="4">
        <v>7</v>
      </c>
      <c r="J18" s="4"/>
      <c r="K18" s="4">
        <v>7</v>
      </c>
      <c r="L18" s="4"/>
      <c r="M18" s="4"/>
      <c r="N18" s="4"/>
      <c r="O18" s="26"/>
    </row>
    <row r="19" s="1" customFormat="1" ht="19.4" customHeight="1" spans="1:15">
      <c r="A19" s="4"/>
      <c r="B19" s="4"/>
      <c r="C19" s="4"/>
      <c r="D19" s="51" t="s">
        <v>96</v>
      </c>
      <c r="E19" s="52"/>
      <c r="F19" s="53"/>
      <c r="G19" s="21">
        <v>44196</v>
      </c>
      <c r="H19" s="21">
        <v>44196</v>
      </c>
      <c r="I19" s="4">
        <v>7</v>
      </c>
      <c r="J19" s="4"/>
      <c r="K19" s="4">
        <v>7</v>
      </c>
      <c r="L19" s="4"/>
      <c r="M19" s="4"/>
      <c r="N19" s="4"/>
      <c r="O19" s="26"/>
    </row>
    <row r="20" s="1" customFormat="1" ht="19.4" customHeight="1" spans="1:15">
      <c r="A20" s="4"/>
      <c r="B20" s="4"/>
      <c r="C20" s="4" t="s">
        <v>47</v>
      </c>
      <c r="D20" s="51" t="s">
        <v>280</v>
      </c>
      <c r="E20" s="52"/>
      <c r="F20" s="53"/>
      <c r="G20" s="18" t="s">
        <v>281</v>
      </c>
      <c r="H20" s="18" t="s">
        <v>281</v>
      </c>
      <c r="I20" s="4">
        <v>7</v>
      </c>
      <c r="J20" s="4"/>
      <c r="K20" s="4">
        <v>7</v>
      </c>
      <c r="L20" s="4"/>
      <c r="M20" s="4"/>
      <c r="N20" s="4"/>
      <c r="O20" s="31"/>
    </row>
    <row r="21" s="1" customFormat="1" ht="19.4" customHeight="1" spans="1:15">
      <c r="A21" s="4"/>
      <c r="B21" s="4" t="s">
        <v>50</v>
      </c>
      <c r="C21" s="4" t="s">
        <v>51</v>
      </c>
      <c r="D21" s="54"/>
      <c r="E21" s="54"/>
      <c r="F21" s="54"/>
      <c r="G21" s="54"/>
      <c r="H21" s="55"/>
      <c r="I21" s="4"/>
      <c r="J21" s="4"/>
      <c r="K21" s="4" t="str">
        <f>IFERROR(H21/G21*I21,"")</f>
        <v/>
      </c>
      <c r="L21" s="4"/>
      <c r="M21" s="4"/>
      <c r="N21" s="4"/>
      <c r="O21" s="26"/>
    </row>
    <row r="22" s="1" customFormat="1" ht="19.4" customHeight="1" spans="1:15">
      <c r="A22" s="4"/>
      <c r="B22" s="4"/>
      <c r="C22" s="4" t="s">
        <v>52</v>
      </c>
      <c r="D22" s="51" t="s">
        <v>282</v>
      </c>
      <c r="E22" s="52"/>
      <c r="F22" s="53"/>
      <c r="G22" s="18" t="s">
        <v>123</v>
      </c>
      <c r="H22" s="19">
        <v>0.9</v>
      </c>
      <c r="I22" s="4">
        <v>9</v>
      </c>
      <c r="J22" s="4"/>
      <c r="K22" s="4">
        <f>9*0.9</f>
        <v>8.1</v>
      </c>
      <c r="L22" s="4"/>
      <c r="M22" s="4"/>
      <c r="N22" s="4"/>
      <c r="O22" s="26"/>
    </row>
    <row r="23" s="1" customFormat="1" ht="19.4" customHeight="1" spans="1:15">
      <c r="A23" s="4"/>
      <c r="B23" s="4"/>
      <c r="C23" s="4"/>
      <c r="D23" s="51" t="s">
        <v>283</v>
      </c>
      <c r="E23" s="52"/>
      <c r="F23" s="53"/>
      <c r="G23" s="18" t="s">
        <v>54</v>
      </c>
      <c r="H23" s="19">
        <v>0.9</v>
      </c>
      <c r="I23" s="4">
        <v>8</v>
      </c>
      <c r="J23" s="4"/>
      <c r="K23" s="4">
        <f>8*0.9</f>
        <v>7.2</v>
      </c>
      <c r="L23" s="4"/>
      <c r="M23" s="4"/>
      <c r="N23" s="4"/>
      <c r="O23" s="26"/>
    </row>
    <row r="24" s="1" customFormat="1" ht="19.4" customHeight="1" spans="1:15">
      <c r="A24" s="4"/>
      <c r="B24" s="4"/>
      <c r="C24" s="4" t="s">
        <v>55</v>
      </c>
      <c r="D24" s="56"/>
      <c r="E24" s="57"/>
      <c r="F24" s="58"/>
      <c r="G24" s="59"/>
      <c r="H24" s="59"/>
      <c r="I24" s="4"/>
      <c r="J24" s="4"/>
      <c r="K24" s="4" t="str">
        <f>IFERROR(H24/G24*I24,"")</f>
        <v/>
      </c>
      <c r="L24" s="4"/>
      <c r="M24" s="4"/>
      <c r="N24" s="4"/>
      <c r="O24" s="26"/>
    </row>
    <row r="25" s="1" customFormat="1" ht="19.4" customHeight="1" spans="1:15">
      <c r="A25" s="4"/>
      <c r="B25" s="4"/>
      <c r="C25" s="4" t="s">
        <v>57</v>
      </c>
      <c r="D25" s="51" t="s">
        <v>58</v>
      </c>
      <c r="E25" s="52"/>
      <c r="F25" s="53"/>
      <c r="G25" s="18" t="s">
        <v>59</v>
      </c>
      <c r="H25" s="19">
        <v>0.95</v>
      </c>
      <c r="I25" s="4">
        <v>7</v>
      </c>
      <c r="J25" s="4"/>
      <c r="K25" s="4">
        <f>7*0.9</f>
        <v>6.3</v>
      </c>
      <c r="L25" s="4"/>
      <c r="M25" s="4"/>
      <c r="N25" s="4"/>
      <c r="O25" s="26"/>
    </row>
    <row r="26" s="1" customFormat="1" ht="19.4" customHeight="1" spans="1:15">
      <c r="A26" s="4"/>
      <c r="B26" s="4"/>
      <c r="C26" s="4"/>
      <c r="D26" s="51" t="s">
        <v>284</v>
      </c>
      <c r="E26" s="52"/>
      <c r="F26" s="53"/>
      <c r="G26" s="18" t="s">
        <v>62</v>
      </c>
      <c r="H26" s="18" t="s">
        <v>62</v>
      </c>
      <c r="I26" s="4">
        <v>6</v>
      </c>
      <c r="J26" s="4"/>
      <c r="K26" s="4">
        <v>6</v>
      </c>
      <c r="L26" s="4"/>
      <c r="M26" s="4"/>
      <c r="N26" s="4"/>
      <c r="O26" s="26"/>
    </row>
    <row r="27" s="1" customFormat="1" ht="19.4" customHeight="1" spans="1:15">
      <c r="A27" s="4"/>
      <c r="B27" s="4" t="s">
        <v>63</v>
      </c>
      <c r="C27" s="4" t="s">
        <v>64</v>
      </c>
      <c r="D27" s="51" t="s">
        <v>285</v>
      </c>
      <c r="E27" s="52"/>
      <c r="F27" s="53"/>
      <c r="G27" s="18" t="s">
        <v>286</v>
      </c>
      <c r="H27" s="19">
        <v>0.92</v>
      </c>
      <c r="I27" s="4">
        <v>10</v>
      </c>
      <c r="J27" s="4"/>
      <c r="K27" s="4">
        <v>10</v>
      </c>
      <c r="L27" s="4"/>
      <c r="M27" s="4"/>
      <c r="N27" s="4"/>
      <c r="O27" s="26"/>
    </row>
    <row r="28" s="1" customFormat="1" ht="15.9" customHeight="1" spans="1:15">
      <c r="A28" s="24" t="s">
        <v>66</v>
      </c>
      <c r="B28" s="24"/>
      <c r="C28" s="24"/>
      <c r="D28" s="24"/>
      <c r="E28" s="24"/>
      <c r="F28" s="24"/>
      <c r="G28" s="24"/>
      <c r="H28" s="24"/>
      <c r="I28" s="24">
        <f>SUM(I14:J27)+J6</f>
        <v>100</v>
      </c>
      <c r="J28" s="24"/>
      <c r="K28" s="4">
        <v>97.6</v>
      </c>
      <c r="L28" s="4"/>
      <c r="M28" s="15"/>
      <c r="N28" s="15"/>
      <c r="O28" s="26"/>
    </row>
    <row r="29" s="1" customFormat="1" spans="15:15">
      <c r="O29" s="29"/>
    </row>
    <row r="30" s="1" customFormat="1" spans="15:15">
      <c r="O30" s="29"/>
    </row>
  </sheetData>
  <mergeCells count="11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8:C19"/>
    <mergeCell ref="C22:C23"/>
    <mergeCell ref="C25:C26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workbookViewId="0">
      <selection activeCell="C3" sqref="C3:N3"/>
    </sheetView>
  </sheetViews>
  <sheetFormatPr defaultColWidth="9" defaultRowHeight="13.5"/>
  <cols>
    <col min="1" max="2" width="4.8" style="1" customWidth="1"/>
    <col min="3" max="3" width="9.4" style="1" customWidth="1"/>
    <col min="4" max="4" width="7.4" style="1" customWidth="1"/>
    <col min="5" max="5" width="11.2" style="1" customWidth="1"/>
    <col min="6" max="6" width="13.9" style="1" customWidth="1"/>
    <col min="7" max="7" width="17.1" style="1" customWidth="1"/>
    <col min="8" max="8" width="15.2" style="1" customWidth="1"/>
    <col min="9" max="9" width="4.6" style="1" customWidth="1"/>
    <col min="10" max="10" width="5.9" style="1" customWidth="1"/>
    <col min="11" max="11" width="5.6" style="1" customWidth="1"/>
    <col min="12" max="13" width="4.4" style="1" customWidth="1"/>
    <col min="14" max="14" width="6.7" style="1" customWidth="1"/>
    <col min="15" max="15" width="48.4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8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</row>
    <row r="3" s="1" customFormat="1" ht="15.85" customHeight="1" spans="1:15">
      <c r="A3" s="4" t="s">
        <v>2</v>
      </c>
      <c r="B3" s="4"/>
      <c r="C3" s="4" t="s">
        <v>287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6"/>
    </row>
    <row r="4" s="1" customFormat="1" ht="15.85" customHeight="1" spans="1:15">
      <c r="A4" s="4" t="s">
        <v>4</v>
      </c>
      <c r="B4" s="4"/>
      <c r="C4" s="4" t="s">
        <v>288</v>
      </c>
      <c r="D4" s="4"/>
      <c r="E4" s="4"/>
      <c r="F4" s="4"/>
      <c r="G4" s="4"/>
      <c r="H4" s="4" t="s">
        <v>6</v>
      </c>
      <c r="I4" s="4"/>
      <c r="J4" s="4" t="s">
        <v>288</v>
      </c>
      <c r="K4" s="4"/>
      <c r="L4" s="4"/>
      <c r="M4" s="4"/>
      <c r="N4" s="4"/>
      <c r="O4" s="26"/>
    </row>
    <row r="5" s="1" customFormat="1" ht="15.85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6"/>
    </row>
    <row r="6" s="1" customFormat="1" ht="15.85" customHeight="1" spans="1:15">
      <c r="A6" s="7"/>
      <c r="B6" s="8"/>
      <c r="C6" s="9" t="s">
        <v>15</v>
      </c>
      <c r="D6" s="9"/>
      <c r="E6" s="11">
        <v>500</v>
      </c>
      <c r="F6" s="11">
        <v>180</v>
      </c>
      <c r="G6" s="11"/>
      <c r="H6" s="11">
        <v>180</v>
      </c>
      <c r="I6" s="11"/>
      <c r="J6" s="4">
        <v>10</v>
      </c>
      <c r="K6" s="4"/>
      <c r="L6" s="27">
        <f t="shared" ref="L6:L9" si="0">IFERROR(H6/F6,"")</f>
        <v>1</v>
      </c>
      <c r="M6" s="27"/>
      <c r="N6" s="4">
        <f>IFERROR(L6*J6,"")</f>
        <v>10</v>
      </c>
      <c r="O6" s="28"/>
    </row>
    <row r="7" s="1" customFormat="1" ht="15.85" customHeight="1" spans="1:15">
      <c r="A7" s="7"/>
      <c r="B7" s="8"/>
      <c r="C7" s="4" t="s">
        <v>16</v>
      </c>
      <c r="D7" s="4"/>
      <c r="E7" s="11">
        <v>500</v>
      </c>
      <c r="F7" s="11">
        <v>180</v>
      </c>
      <c r="G7" s="11"/>
      <c r="H7" s="11">
        <v>180</v>
      </c>
      <c r="I7" s="11"/>
      <c r="J7" s="4" t="s">
        <v>17</v>
      </c>
      <c r="K7" s="4"/>
      <c r="L7" s="27">
        <f t="shared" si="0"/>
        <v>1</v>
      </c>
      <c r="M7" s="27"/>
      <c r="N7" s="4" t="s">
        <v>17</v>
      </c>
      <c r="O7" s="28"/>
    </row>
    <row r="8" s="1" customFormat="1" ht="15.85" customHeight="1" spans="1:15">
      <c r="A8" s="12"/>
      <c r="B8" s="13"/>
      <c r="C8" s="14" t="s">
        <v>18</v>
      </c>
      <c r="D8" s="14"/>
      <c r="E8" s="10"/>
      <c r="F8" s="10"/>
      <c r="G8" s="10"/>
      <c r="H8" s="10"/>
      <c r="I8" s="10"/>
      <c r="J8" s="4" t="s">
        <v>17</v>
      </c>
      <c r="K8" s="4"/>
      <c r="L8" s="27" t="str">
        <f t="shared" si="0"/>
        <v/>
      </c>
      <c r="M8" s="27"/>
      <c r="N8" s="4" t="s">
        <v>17</v>
      </c>
      <c r="O8" s="28"/>
    </row>
    <row r="9" s="1" customFormat="1" ht="15.85" customHeight="1" spans="1:15">
      <c r="A9" s="15"/>
      <c r="B9" s="15"/>
      <c r="C9" s="14" t="s">
        <v>19</v>
      </c>
      <c r="D9" s="14"/>
      <c r="E9" s="10"/>
      <c r="F9" s="10"/>
      <c r="G9" s="10"/>
      <c r="H9" s="10"/>
      <c r="I9" s="10"/>
      <c r="J9" s="4" t="s">
        <v>17</v>
      </c>
      <c r="K9" s="4"/>
      <c r="L9" s="27" t="str">
        <f t="shared" si="0"/>
        <v/>
      </c>
      <c r="M9" s="27"/>
      <c r="N9" s="4" t="s">
        <v>17</v>
      </c>
      <c r="O9" s="28"/>
    </row>
    <row r="10" s="1" customFormat="1" ht="15.85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6"/>
    </row>
    <row r="11" s="1" customFormat="1" ht="61" customHeight="1" spans="1:15">
      <c r="A11" s="4"/>
      <c r="B11" s="16" t="s">
        <v>289</v>
      </c>
      <c r="C11" s="16"/>
      <c r="D11" s="16"/>
      <c r="E11" s="16"/>
      <c r="F11" s="16"/>
      <c r="G11" s="16"/>
      <c r="H11" s="16" t="s">
        <v>290</v>
      </c>
      <c r="I11" s="16"/>
      <c r="J11" s="16"/>
      <c r="K11" s="16"/>
      <c r="L11" s="16"/>
      <c r="M11" s="16"/>
      <c r="N11" s="16"/>
      <c r="O11" s="29"/>
    </row>
    <row r="12" s="1" customFormat="1" ht="15.85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6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6"/>
    </row>
    <row r="14" s="1" customFormat="1" ht="21.1" customHeight="1" spans="1:15">
      <c r="A14" s="4"/>
      <c r="B14" s="4" t="s">
        <v>32</v>
      </c>
      <c r="C14" s="4" t="s">
        <v>33</v>
      </c>
      <c r="D14" s="17" t="s">
        <v>291</v>
      </c>
      <c r="E14" s="17"/>
      <c r="F14" s="17"/>
      <c r="G14" s="18" t="s">
        <v>292</v>
      </c>
      <c r="H14" s="18" t="s">
        <v>293</v>
      </c>
      <c r="I14" s="4">
        <v>6</v>
      </c>
      <c r="J14" s="4"/>
      <c r="K14" s="4">
        <v>6</v>
      </c>
      <c r="L14" s="4"/>
      <c r="M14" s="4"/>
      <c r="N14" s="4"/>
      <c r="O14" s="26"/>
    </row>
    <row r="15" s="1" customFormat="1" ht="21.1" customHeight="1" spans="1:15">
      <c r="A15" s="4"/>
      <c r="B15" s="4"/>
      <c r="C15" s="4"/>
      <c r="D15" s="17" t="s">
        <v>294</v>
      </c>
      <c r="E15" s="17"/>
      <c r="F15" s="17"/>
      <c r="G15" s="18" t="s">
        <v>295</v>
      </c>
      <c r="H15" s="18" t="s">
        <v>296</v>
      </c>
      <c r="I15" s="4">
        <v>7</v>
      </c>
      <c r="J15" s="4"/>
      <c r="K15" s="4">
        <v>7</v>
      </c>
      <c r="L15" s="4"/>
      <c r="M15" s="4"/>
      <c r="N15" s="4"/>
      <c r="O15" s="26"/>
    </row>
    <row r="16" s="1" customFormat="1" ht="21.1" customHeight="1" spans="1:15">
      <c r="A16" s="4"/>
      <c r="B16" s="4"/>
      <c r="C16" s="4" t="s">
        <v>40</v>
      </c>
      <c r="D16" s="17" t="s">
        <v>41</v>
      </c>
      <c r="E16" s="17"/>
      <c r="F16" s="17"/>
      <c r="G16" s="19">
        <v>1</v>
      </c>
      <c r="H16" s="19">
        <v>1</v>
      </c>
      <c r="I16" s="4">
        <v>6</v>
      </c>
      <c r="J16" s="4"/>
      <c r="K16" s="4">
        <f t="shared" ref="K16:K18" si="1">IFERROR(H17/G17*I16,"")</f>
        <v>6</v>
      </c>
      <c r="L16" s="4"/>
      <c r="M16" s="4"/>
      <c r="N16" s="4"/>
      <c r="O16" s="26"/>
    </row>
    <row r="17" s="1" customFormat="1" ht="21.1" customHeight="1" spans="1:15">
      <c r="A17" s="4"/>
      <c r="B17" s="4"/>
      <c r="C17" s="4"/>
      <c r="D17" s="17" t="s">
        <v>42</v>
      </c>
      <c r="E17" s="17"/>
      <c r="F17" s="17"/>
      <c r="G17" s="19">
        <v>1</v>
      </c>
      <c r="H17" s="19">
        <v>1</v>
      </c>
      <c r="I17" s="4">
        <v>7</v>
      </c>
      <c r="J17" s="4"/>
      <c r="K17" s="4">
        <f t="shared" si="1"/>
        <v>7</v>
      </c>
      <c r="L17" s="4"/>
      <c r="M17" s="4"/>
      <c r="N17" s="4"/>
      <c r="O17" s="26"/>
    </row>
    <row r="18" s="1" customFormat="1" ht="21.1" customHeight="1" spans="1:15">
      <c r="A18" s="4"/>
      <c r="B18" s="4"/>
      <c r="C18" s="4"/>
      <c r="D18" s="17" t="s">
        <v>297</v>
      </c>
      <c r="E18" s="17"/>
      <c r="F18" s="17"/>
      <c r="G18" s="19">
        <v>1</v>
      </c>
      <c r="H18" s="19">
        <v>1</v>
      </c>
      <c r="I18" s="4">
        <v>6</v>
      </c>
      <c r="J18" s="4"/>
      <c r="K18" s="4">
        <f t="shared" si="1"/>
        <v>6</v>
      </c>
      <c r="L18" s="4"/>
      <c r="M18" s="4"/>
      <c r="N18" s="4"/>
      <c r="O18" s="26"/>
    </row>
    <row r="19" s="1" customFormat="1" ht="21.1" customHeight="1" spans="1:15">
      <c r="A19" s="4"/>
      <c r="B19" s="4"/>
      <c r="C19" s="4" t="s">
        <v>45</v>
      </c>
      <c r="D19" s="17" t="s">
        <v>95</v>
      </c>
      <c r="E19" s="17"/>
      <c r="F19" s="17"/>
      <c r="G19" s="46">
        <v>43831</v>
      </c>
      <c r="H19" s="46">
        <v>43831</v>
      </c>
      <c r="I19" s="4">
        <v>6</v>
      </c>
      <c r="J19" s="4"/>
      <c r="K19" s="4">
        <v>6</v>
      </c>
      <c r="L19" s="4"/>
      <c r="M19" s="4"/>
      <c r="N19" s="4"/>
      <c r="O19" s="26"/>
    </row>
    <row r="20" s="1" customFormat="1" ht="21.1" customHeight="1" spans="1:15">
      <c r="A20" s="4"/>
      <c r="B20" s="4"/>
      <c r="C20" s="4"/>
      <c r="D20" s="17" t="s">
        <v>96</v>
      </c>
      <c r="E20" s="17"/>
      <c r="F20" s="17"/>
      <c r="G20" s="46">
        <v>44196</v>
      </c>
      <c r="H20" s="46">
        <v>44196</v>
      </c>
      <c r="I20" s="4">
        <v>6</v>
      </c>
      <c r="J20" s="4"/>
      <c r="K20" s="4">
        <v>6</v>
      </c>
      <c r="L20" s="4"/>
      <c r="M20" s="4"/>
      <c r="N20" s="4"/>
      <c r="O20" s="26"/>
    </row>
    <row r="21" s="1" customFormat="1" ht="21.1" customHeight="1" spans="1:15">
      <c r="A21" s="4"/>
      <c r="B21" s="4"/>
      <c r="C21" s="4" t="s">
        <v>47</v>
      </c>
      <c r="D21" s="17" t="s">
        <v>298</v>
      </c>
      <c r="E21" s="17"/>
      <c r="F21" s="17"/>
      <c r="G21" s="18" t="s">
        <v>299</v>
      </c>
      <c r="H21" s="22" t="s">
        <v>300</v>
      </c>
      <c r="I21" s="4">
        <v>6</v>
      </c>
      <c r="J21" s="4"/>
      <c r="K21" s="4">
        <f>180/500*6</f>
        <v>2.16</v>
      </c>
      <c r="L21" s="4"/>
      <c r="M21" s="4"/>
      <c r="N21" s="4"/>
      <c r="O21" s="31"/>
    </row>
    <row r="22" s="1" customFormat="1" ht="21.1" customHeight="1" spans="1:15">
      <c r="A22" s="4"/>
      <c r="B22" s="4" t="s">
        <v>50</v>
      </c>
      <c r="C22" s="4" t="s">
        <v>51</v>
      </c>
      <c r="D22" s="17"/>
      <c r="E22" s="17"/>
      <c r="F22" s="17"/>
      <c r="G22" s="4"/>
      <c r="H22" s="4"/>
      <c r="I22" s="4"/>
      <c r="J22" s="4"/>
      <c r="K22" s="4" t="str">
        <f>IFERROR(#REF!/#REF!*I22,"")</f>
        <v/>
      </c>
      <c r="L22" s="4"/>
      <c r="M22" s="4"/>
      <c r="N22" s="4"/>
      <c r="O22" s="26"/>
    </row>
    <row r="23" s="1" customFormat="1" ht="21.1" customHeight="1" spans="1:15">
      <c r="A23" s="4"/>
      <c r="B23" s="4"/>
      <c r="C23" s="4" t="s">
        <v>52</v>
      </c>
      <c r="D23" s="17" t="s">
        <v>301</v>
      </c>
      <c r="E23" s="17"/>
      <c r="F23" s="17"/>
      <c r="G23" s="18" t="s">
        <v>302</v>
      </c>
      <c r="H23" s="19">
        <v>0.95</v>
      </c>
      <c r="I23" s="4">
        <v>8</v>
      </c>
      <c r="J23" s="4"/>
      <c r="K23" s="4">
        <f>8*0.95</f>
        <v>7.6</v>
      </c>
      <c r="L23" s="4"/>
      <c r="M23" s="4"/>
      <c r="N23" s="4"/>
      <c r="O23" s="26"/>
    </row>
    <row r="24" s="1" customFormat="1" ht="21.1" customHeight="1" spans="1:15">
      <c r="A24" s="4"/>
      <c r="B24" s="4"/>
      <c r="C24" s="4"/>
      <c r="D24" s="17" t="s">
        <v>303</v>
      </c>
      <c r="E24" s="17"/>
      <c r="F24" s="17"/>
      <c r="G24" s="18" t="s">
        <v>54</v>
      </c>
      <c r="H24" s="19">
        <v>0.95</v>
      </c>
      <c r="I24" s="4">
        <v>7</v>
      </c>
      <c r="J24" s="4"/>
      <c r="K24" s="4">
        <f>7*0.95</f>
        <v>6.65</v>
      </c>
      <c r="L24" s="4"/>
      <c r="M24" s="4"/>
      <c r="N24" s="4"/>
      <c r="O24" s="26"/>
    </row>
    <row r="25" s="1" customFormat="1" ht="21.1" customHeight="1" spans="1:15">
      <c r="A25" s="4"/>
      <c r="B25" s="4"/>
      <c r="C25" s="4" t="s">
        <v>55</v>
      </c>
      <c r="D25" s="17"/>
      <c r="E25" s="17"/>
      <c r="F25" s="17"/>
      <c r="G25" s="18"/>
      <c r="H25" s="18"/>
      <c r="I25" s="4"/>
      <c r="J25" s="4"/>
      <c r="K25" s="4" t="str">
        <f>IFERROR(#REF!/#REF!*I25,"")</f>
        <v/>
      </c>
      <c r="L25" s="4"/>
      <c r="M25" s="4"/>
      <c r="N25" s="4"/>
      <c r="O25" s="26"/>
    </row>
    <row r="26" s="1" customFormat="1" ht="21.1" customHeight="1" spans="1:15">
      <c r="A26" s="4"/>
      <c r="B26" s="4"/>
      <c r="C26" s="4" t="s">
        <v>57</v>
      </c>
      <c r="D26" s="17" t="s">
        <v>58</v>
      </c>
      <c r="E26" s="17"/>
      <c r="F26" s="17"/>
      <c r="G26" s="18" t="s">
        <v>44</v>
      </c>
      <c r="H26" s="19">
        <v>0.95</v>
      </c>
      <c r="I26" s="4">
        <v>8</v>
      </c>
      <c r="J26" s="4"/>
      <c r="K26" s="4">
        <v>8</v>
      </c>
      <c r="L26" s="4"/>
      <c r="M26" s="4"/>
      <c r="N26" s="4"/>
      <c r="O26" s="26"/>
    </row>
    <row r="27" s="1" customFormat="1" ht="21.1" customHeight="1" spans="1:15">
      <c r="A27" s="4"/>
      <c r="B27" s="4"/>
      <c r="C27" s="4"/>
      <c r="D27" s="17" t="s">
        <v>284</v>
      </c>
      <c r="E27" s="17"/>
      <c r="F27" s="17"/>
      <c r="G27" s="18" t="s">
        <v>62</v>
      </c>
      <c r="H27" s="18" t="s">
        <v>62</v>
      </c>
      <c r="I27" s="4">
        <v>7</v>
      </c>
      <c r="J27" s="4"/>
      <c r="K27" s="4">
        <v>7</v>
      </c>
      <c r="L27" s="4"/>
      <c r="M27" s="4"/>
      <c r="N27" s="4"/>
      <c r="O27" s="26"/>
    </row>
    <row r="28" s="1" customFormat="1" ht="21.1" customHeight="1" spans="1:15">
      <c r="A28" s="4"/>
      <c r="B28" s="4" t="s">
        <v>63</v>
      </c>
      <c r="C28" s="4" t="s">
        <v>64</v>
      </c>
      <c r="D28" s="17" t="s">
        <v>285</v>
      </c>
      <c r="E28" s="17"/>
      <c r="F28" s="17"/>
      <c r="G28" s="18" t="s">
        <v>83</v>
      </c>
      <c r="H28" s="19">
        <v>0.9</v>
      </c>
      <c r="I28" s="4">
        <v>10</v>
      </c>
      <c r="J28" s="4"/>
      <c r="K28" s="4">
        <v>10</v>
      </c>
      <c r="L28" s="4"/>
      <c r="M28" s="4"/>
      <c r="N28" s="4"/>
      <c r="O28" s="26"/>
    </row>
    <row r="29" s="1" customFormat="1" ht="15.85" customHeight="1" spans="1:15">
      <c r="A29" s="24" t="s">
        <v>66</v>
      </c>
      <c r="B29" s="24"/>
      <c r="C29" s="24"/>
      <c r="D29" s="24"/>
      <c r="E29" s="24"/>
      <c r="F29" s="24"/>
      <c r="G29" s="24"/>
      <c r="H29" s="24"/>
      <c r="I29" s="24">
        <f>SUM(I14:J28)+J6</f>
        <v>100</v>
      </c>
      <c r="J29" s="24"/>
      <c r="K29" s="4">
        <v>95.41</v>
      </c>
      <c r="L29" s="4"/>
      <c r="M29" s="15"/>
      <c r="N29" s="15"/>
      <c r="O29" s="26"/>
    </row>
  </sheetData>
  <mergeCells count="12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29:H29"/>
    <mergeCell ref="I29:J29"/>
    <mergeCell ref="K29:L29"/>
    <mergeCell ref="M29:N29"/>
    <mergeCell ref="A10:A11"/>
    <mergeCell ref="A12:A28"/>
    <mergeCell ref="B12:B13"/>
    <mergeCell ref="B14:B21"/>
    <mergeCell ref="B22:B27"/>
    <mergeCell ref="C12:C13"/>
    <mergeCell ref="C14:C15"/>
    <mergeCell ref="C16:C18"/>
    <mergeCell ref="C19:C20"/>
    <mergeCell ref="C23:C24"/>
    <mergeCell ref="C26:C27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workbookViewId="0">
      <selection activeCell="C3" sqref="C3:N3"/>
    </sheetView>
  </sheetViews>
  <sheetFormatPr defaultColWidth="9" defaultRowHeight="13.5"/>
  <cols>
    <col min="1" max="2" width="5.21666666666667" style="1" customWidth="1"/>
    <col min="3" max="3" width="9.44166666666667" style="1" customWidth="1"/>
    <col min="4" max="4" width="9.21666666666667" style="1" customWidth="1"/>
    <col min="5" max="5" width="10.6583333333333" style="1" customWidth="1"/>
    <col min="6" max="6" width="11" style="1" customWidth="1"/>
    <col min="7" max="7" width="19.1083333333333" style="1" customWidth="1"/>
    <col min="8" max="8" width="19.4416666666667" style="1" customWidth="1"/>
    <col min="9" max="9" width="4.55" style="1" customWidth="1"/>
    <col min="10" max="10" width="5.89166666666667" style="1" customWidth="1"/>
    <col min="11" max="11" width="6" style="1" customWidth="1"/>
    <col min="12" max="13" width="4.44166666666667" style="1" customWidth="1"/>
    <col min="14" max="14" width="6.65833333333333" style="1" customWidth="1"/>
    <col min="15" max="15" width="48.4416666666667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</row>
    <row r="3" s="1" customFormat="1" ht="15.9" customHeight="1" spans="1:15">
      <c r="A3" s="4" t="s">
        <v>2</v>
      </c>
      <c r="B3" s="4"/>
      <c r="C3" s="4" t="s">
        <v>304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6"/>
    </row>
    <row r="4" s="1" customFormat="1" ht="15.9" customHeight="1" spans="1:15">
      <c r="A4" s="4" t="s">
        <v>4</v>
      </c>
      <c r="B4" s="4"/>
      <c r="C4" s="4" t="s">
        <v>7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6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6"/>
    </row>
    <row r="6" s="1" customFormat="1" ht="15.9" customHeight="1" spans="1:15">
      <c r="A6" s="7"/>
      <c r="B6" s="8"/>
      <c r="C6" s="9" t="s">
        <v>15</v>
      </c>
      <c r="D6" s="9"/>
      <c r="E6" s="11">
        <v>150</v>
      </c>
      <c r="F6" s="10">
        <v>0</v>
      </c>
      <c r="G6" s="10"/>
      <c r="H6" s="10">
        <f>H7+H8+H9</f>
        <v>0</v>
      </c>
      <c r="I6" s="10"/>
      <c r="J6" s="4">
        <v>10</v>
      </c>
      <c r="K6" s="4"/>
      <c r="L6" s="27">
        <v>0</v>
      </c>
      <c r="M6" s="27"/>
      <c r="N6" s="4">
        <f>IFERROR(L6*J6,"")</f>
        <v>0</v>
      </c>
      <c r="O6" s="28"/>
    </row>
    <row r="7" s="1" customFormat="1" ht="15.9" customHeight="1" spans="1:15">
      <c r="A7" s="7"/>
      <c r="B7" s="8"/>
      <c r="C7" s="4" t="s">
        <v>16</v>
      </c>
      <c r="D7" s="4"/>
      <c r="E7" s="10">
        <v>0</v>
      </c>
      <c r="F7" s="10">
        <v>0</v>
      </c>
      <c r="G7" s="10"/>
      <c r="H7" s="10">
        <v>0</v>
      </c>
      <c r="I7" s="10"/>
      <c r="J7" s="4" t="s">
        <v>17</v>
      </c>
      <c r="K7" s="4"/>
      <c r="L7" s="27" t="str">
        <f t="shared" ref="L7:L9" si="0">IFERROR(H7/F7,"")</f>
        <v/>
      </c>
      <c r="M7" s="27"/>
      <c r="N7" s="4" t="s">
        <v>17</v>
      </c>
      <c r="O7" s="28"/>
    </row>
    <row r="8" s="1" customFormat="1" ht="15.9" customHeight="1" spans="1:15">
      <c r="A8" s="12"/>
      <c r="B8" s="13"/>
      <c r="C8" s="14" t="s">
        <v>18</v>
      </c>
      <c r="D8" s="14"/>
      <c r="E8" s="10"/>
      <c r="F8" s="10"/>
      <c r="G8" s="10"/>
      <c r="H8" s="10"/>
      <c r="I8" s="10"/>
      <c r="J8" s="4" t="s">
        <v>17</v>
      </c>
      <c r="K8" s="4"/>
      <c r="L8" s="27" t="str">
        <f t="shared" si="0"/>
        <v/>
      </c>
      <c r="M8" s="27"/>
      <c r="N8" s="4" t="s">
        <v>17</v>
      </c>
      <c r="O8" s="28"/>
    </row>
    <row r="9" s="1" customFormat="1" ht="15.9" customHeight="1" spans="1:15">
      <c r="A9" s="15"/>
      <c r="B9" s="15"/>
      <c r="C9" s="14" t="s">
        <v>19</v>
      </c>
      <c r="D9" s="14"/>
      <c r="E9" s="10"/>
      <c r="F9" s="10"/>
      <c r="G9" s="10"/>
      <c r="H9" s="10"/>
      <c r="I9" s="10"/>
      <c r="J9" s="4" t="s">
        <v>17</v>
      </c>
      <c r="K9" s="4"/>
      <c r="L9" s="27" t="str">
        <f t="shared" si="0"/>
        <v/>
      </c>
      <c r="M9" s="27"/>
      <c r="N9" s="4" t="s">
        <v>17</v>
      </c>
      <c r="O9" s="28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6"/>
    </row>
    <row r="11" s="1" customFormat="1" ht="42.5" customHeight="1" spans="1:15">
      <c r="A11" s="4"/>
      <c r="B11" s="16" t="s">
        <v>305</v>
      </c>
      <c r="C11" s="16"/>
      <c r="D11" s="16"/>
      <c r="E11" s="16"/>
      <c r="F11" s="16"/>
      <c r="G11" s="16"/>
      <c r="H11" s="4" t="s">
        <v>306</v>
      </c>
      <c r="I11" s="4"/>
      <c r="J11" s="4"/>
      <c r="K11" s="4"/>
      <c r="L11" s="4"/>
      <c r="M11" s="4"/>
      <c r="N11" s="4"/>
      <c r="O11" s="29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6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6"/>
    </row>
    <row r="14" s="1" customFormat="1" ht="22.25" customHeight="1" spans="1:15">
      <c r="A14" s="4"/>
      <c r="B14" s="4" t="s">
        <v>32</v>
      </c>
      <c r="C14" s="4" t="s">
        <v>33</v>
      </c>
      <c r="D14" s="17" t="s">
        <v>307</v>
      </c>
      <c r="E14" s="17"/>
      <c r="F14" s="17"/>
      <c r="G14" s="18" t="s">
        <v>292</v>
      </c>
      <c r="H14" s="18" t="s">
        <v>293</v>
      </c>
      <c r="I14" s="4">
        <v>8</v>
      </c>
      <c r="J14" s="4"/>
      <c r="K14" s="4">
        <v>8</v>
      </c>
      <c r="L14" s="4"/>
      <c r="M14" s="4"/>
      <c r="N14" s="4"/>
      <c r="O14" s="26"/>
    </row>
    <row r="15" s="1" customFormat="1" ht="22.25" customHeight="1" spans="1:15">
      <c r="A15" s="4"/>
      <c r="B15" s="4"/>
      <c r="C15" s="4"/>
      <c r="D15" s="17" t="s">
        <v>308</v>
      </c>
      <c r="E15" s="17"/>
      <c r="F15" s="17"/>
      <c r="G15" s="18" t="s">
        <v>309</v>
      </c>
      <c r="H15" s="18" t="s">
        <v>309</v>
      </c>
      <c r="I15" s="4">
        <v>8</v>
      </c>
      <c r="J15" s="4"/>
      <c r="K15" s="4">
        <v>8</v>
      </c>
      <c r="L15" s="4"/>
      <c r="M15" s="4"/>
      <c r="N15" s="4"/>
      <c r="O15" s="26"/>
    </row>
    <row r="16" s="1" customFormat="1" ht="22.25" customHeight="1" spans="1:15">
      <c r="A16" s="4"/>
      <c r="B16" s="4"/>
      <c r="C16" s="4" t="s">
        <v>40</v>
      </c>
      <c r="D16" s="17" t="s">
        <v>41</v>
      </c>
      <c r="E16" s="17"/>
      <c r="F16" s="17"/>
      <c r="G16" s="19">
        <v>1</v>
      </c>
      <c r="H16" s="19">
        <v>1</v>
      </c>
      <c r="I16" s="4">
        <v>5</v>
      </c>
      <c r="J16" s="4"/>
      <c r="K16" s="4">
        <v>5</v>
      </c>
      <c r="L16" s="4"/>
      <c r="M16" s="4"/>
      <c r="N16" s="4"/>
      <c r="O16" s="26"/>
    </row>
    <row r="17" s="1" customFormat="1" ht="22.25" customHeight="1" spans="1:15">
      <c r="A17" s="4"/>
      <c r="B17" s="4"/>
      <c r="C17" s="4"/>
      <c r="D17" s="17" t="s">
        <v>42</v>
      </c>
      <c r="E17" s="17"/>
      <c r="F17" s="17"/>
      <c r="G17" s="19">
        <v>1</v>
      </c>
      <c r="H17" s="19">
        <v>1</v>
      </c>
      <c r="I17" s="4">
        <v>5</v>
      </c>
      <c r="J17" s="4"/>
      <c r="K17" s="4">
        <v>5</v>
      </c>
      <c r="L17" s="4"/>
      <c r="M17" s="4"/>
      <c r="N17" s="4"/>
      <c r="O17" s="26"/>
    </row>
    <row r="18" s="1" customFormat="1" ht="22.25" customHeight="1" spans="1:15">
      <c r="A18" s="4"/>
      <c r="B18" s="4"/>
      <c r="C18" s="4"/>
      <c r="D18" s="17" t="s">
        <v>310</v>
      </c>
      <c r="E18" s="17"/>
      <c r="F18" s="17"/>
      <c r="G18" s="19">
        <v>1</v>
      </c>
      <c r="H18" s="19">
        <v>1</v>
      </c>
      <c r="I18" s="4">
        <v>5</v>
      </c>
      <c r="J18" s="4"/>
      <c r="K18" s="4">
        <v>5</v>
      </c>
      <c r="L18" s="4"/>
      <c r="M18" s="4"/>
      <c r="N18" s="4"/>
      <c r="O18" s="26"/>
    </row>
    <row r="19" s="1" customFormat="1" ht="22.25" customHeight="1" spans="1:15">
      <c r="A19" s="4"/>
      <c r="B19" s="4"/>
      <c r="C19" s="4" t="s">
        <v>45</v>
      </c>
      <c r="D19" s="17" t="s">
        <v>95</v>
      </c>
      <c r="E19" s="17"/>
      <c r="F19" s="17"/>
      <c r="G19" s="21">
        <v>43831</v>
      </c>
      <c r="H19" s="21">
        <v>43831</v>
      </c>
      <c r="I19" s="4">
        <v>7</v>
      </c>
      <c r="J19" s="4"/>
      <c r="K19" s="4">
        <v>7</v>
      </c>
      <c r="L19" s="4"/>
      <c r="M19" s="4"/>
      <c r="N19" s="4"/>
      <c r="O19" s="26"/>
    </row>
    <row r="20" s="1" customFormat="1" ht="22.25" customHeight="1" spans="1:15">
      <c r="A20" s="4"/>
      <c r="B20" s="4"/>
      <c r="C20" s="4"/>
      <c r="D20" s="17" t="s">
        <v>96</v>
      </c>
      <c r="E20" s="17"/>
      <c r="F20" s="17"/>
      <c r="G20" s="21">
        <v>44196</v>
      </c>
      <c r="H20" s="21">
        <v>44104</v>
      </c>
      <c r="I20" s="4">
        <v>7</v>
      </c>
      <c r="J20" s="4"/>
      <c r="K20" s="4">
        <v>7</v>
      </c>
      <c r="L20" s="4"/>
      <c r="M20" s="4"/>
      <c r="N20" s="4"/>
      <c r="O20" s="26"/>
    </row>
    <row r="21" s="1" customFormat="1" ht="22.25" customHeight="1" spans="1:15">
      <c r="A21" s="4"/>
      <c r="B21" s="4"/>
      <c r="C21" s="4" t="s">
        <v>47</v>
      </c>
      <c r="D21" s="17" t="s">
        <v>311</v>
      </c>
      <c r="E21" s="17"/>
      <c r="F21" s="17"/>
      <c r="G21" s="18" t="s">
        <v>312</v>
      </c>
      <c r="H21" s="22" t="s">
        <v>313</v>
      </c>
      <c r="I21" s="4">
        <v>5</v>
      </c>
      <c r="J21" s="4"/>
      <c r="K21" s="4">
        <v>0</v>
      </c>
      <c r="L21" s="4"/>
      <c r="M21" s="4" t="s">
        <v>314</v>
      </c>
      <c r="N21" s="4"/>
      <c r="O21" s="31"/>
    </row>
    <row r="22" s="1" customFormat="1" ht="22.25" customHeight="1" spans="1:15">
      <c r="A22" s="4"/>
      <c r="B22" s="4" t="s">
        <v>50</v>
      </c>
      <c r="C22" s="4" t="s">
        <v>51</v>
      </c>
      <c r="D22" s="17"/>
      <c r="E22" s="17"/>
      <c r="F22" s="17"/>
      <c r="G22" s="4"/>
      <c r="H22" s="4"/>
      <c r="I22" s="4"/>
      <c r="J22" s="4"/>
      <c r="K22" s="4" t="str">
        <f>IFERROR(H22/G22*I22,"")</f>
        <v/>
      </c>
      <c r="L22" s="4"/>
      <c r="M22" s="4"/>
      <c r="N22" s="4"/>
      <c r="O22" s="26"/>
    </row>
    <row r="23" s="1" customFormat="1" ht="22.25" customHeight="1" spans="1:15">
      <c r="A23" s="4"/>
      <c r="B23" s="4"/>
      <c r="C23" s="4" t="s">
        <v>52</v>
      </c>
      <c r="D23" s="17" t="s">
        <v>315</v>
      </c>
      <c r="E23" s="17"/>
      <c r="F23" s="17"/>
      <c r="G23" s="45" t="s">
        <v>316</v>
      </c>
      <c r="H23" s="19">
        <v>1</v>
      </c>
      <c r="I23" s="4">
        <v>7</v>
      </c>
      <c r="J23" s="4"/>
      <c r="K23" s="4">
        <v>7</v>
      </c>
      <c r="L23" s="4"/>
      <c r="M23" s="4"/>
      <c r="N23" s="4"/>
      <c r="O23" s="26"/>
    </row>
    <row r="24" s="1" customFormat="1" ht="22.25" customHeight="1" spans="1:15">
      <c r="A24" s="4"/>
      <c r="B24" s="4"/>
      <c r="C24" s="4"/>
      <c r="D24" s="17" t="s">
        <v>317</v>
      </c>
      <c r="E24" s="17"/>
      <c r="F24" s="17"/>
      <c r="G24" s="45" t="s">
        <v>54</v>
      </c>
      <c r="H24" s="19">
        <v>1</v>
      </c>
      <c r="I24" s="4">
        <v>7</v>
      </c>
      <c r="J24" s="4"/>
      <c r="K24" s="4">
        <v>7</v>
      </c>
      <c r="L24" s="4"/>
      <c r="M24" s="4"/>
      <c r="N24" s="4"/>
      <c r="O24" s="26"/>
    </row>
    <row r="25" s="1" customFormat="1" ht="22.25" customHeight="1" spans="1:15">
      <c r="A25" s="4"/>
      <c r="B25" s="4"/>
      <c r="C25" s="4" t="s">
        <v>55</v>
      </c>
      <c r="D25" s="17"/>
      <c r="E25" s="17"/>
      <c r="F25" s="17"/>
      <c r="G25" s="4"/>
      <c r="H25" s="4"/>
      <c r="I25" s="4"/>
      <c r="J25" s="4"/>
      <c r="K25" s="4"/>
      <c r="L25" s="4"/>
      <c r="M25" s="4"/>
      <c r="N25" s="4"/>
      <c r="O25" s="26"/>
    </row>
    <row r="26" s="1" customFormat="1" ht="22.25" customHeight="1" spans="1:15">
      <c r="A26" s="4"/>
      <c r="B26" s="4"/>
      <c r="C26" s="4" t="s">
        <v>57</v>
      </c>
      <c r="D26" s="17" t="s">
        <v>318</v>
      </c>
      <c r="E26" s="17"/>
      <c r="F26" s="17"/>
      <c r="G26" s="18" t="s">
        <v>59</v>
      </c>
      <c r="H26" s="19">
        <v>0.95</v>
      </c>
      <c r="I26" s="4">
        <v>8</v>
      </c>
      <c r="J26" s="4"/>
      <c r="K26" s="4">
        <f>8*0.95</f>
        <v>7.6</v>
      </c>
      <c r="L26" s="4"/>
      <c r="M26" s="4"/>
      <c r="N26" s="4"/>
      <c r="O26" s="26"/>
    </row>
    <row r="27" s="1" customFormat="1" ht="22.25" customHeight="1" spans="1:15">
      <c r="A27" s="4"/>
      <c r="B27" s="4"/>
      <c r="C27" s="4"/>
      <c r="D27" s="17" t="s">
        <v>284</v>
      </c>
      <c r="E27" s="17"/>
      <c r="F27" s="17"/>
      <c r="G27" s="18" t="s">
        <v>62</v>
      </c>
      <c r="H27" s="4" t="s">
        <v>62</v>
      </c>
      <c r="I27" s="4">
        <v>8</v>
      </c>
      <c r="J27" s="4"/>
      <c r="K27" s="4">
        <v>8</v>
      </c>
      <c r="L27" s="4"/>
      <c r="M27" s="4"/>
      <c r="N27" s="4"/>
      <c r="O27" s="26"/>
    </row>
    <row r="28" s="1" customFormat="1" ht="22.25" customHeight="1" spans="1:15">
      <c r="A28" s="4"/>
      <c r="B28" s="4" t="s">
        <v>63</v>
      </c>
      <c r="C28" s="4" t="s">
        <v>64</v>
      </c>
      <c r="D28" s="17" t="s">
        <v>285</v>
      </c>
      <c r="E28" s="17"/>
      <c r="F28" s="17"/>
      <c r="G28" s="18" t="s">
        <v>44</v>
      </c>
      <c r="H28" s="19">
        <v>0.95</v>
      </c>
      <c r="I28" s="4">
        <v>10</v>
      </c>
      <c r="J28" s="4"/>
      <c r="K28" s="4">
        <v>10</v>
      </c>
      <c r="L28" s="4"/>
      <c r="M28" s="4"/>
      <c r="N28" s="4"/>
      <c r="O28" s="26"/>
    </row>
    <row r="29" s="1" customFormat="1" ht="22.25" customHeight="1" spans="1:15">
      <c r="A29" s="24" t="s">
        <v>66</v>
      </c>
      <c r="B29" s="24"/>
      <c r="C29" s="24"/>
      <c r="D29" s="24"/>
      <c r="E29" s="24"/>
      <c r="F29" s="24"/>
      <c r="G29" s="24"/>
      <c r="H29" s="24"/>
      <c r="I29" s="24">
        <f>SUM(I14:J28)+J6</f>
        <v>100</v>
      </c>
      <c r="J29" s="24"/>
      <c r="K29" s="4">
        <v>84.6</v>
      </c>
      <c r="L29" s="4"/>
      <c r="M29" s="15"/>
      <c r="N29" s="15"/>
      <c r="O29" s="26"/>
    </row>
    <row r="30" s="1" customFormat="1" spans="15:15">
      <c r="O30" s="29"/>
    </row>
    <row r="31" s="1" customFormat="1" spans="15:15">
      <c r="O31" s="29"/>
    </row>
  </sheetData>
  <mergeCells count="12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29:H29"/>
    <mergeCell ref="I29:J29"/>
    <mergeCell ref="K29:L29"/>
    <mergeCell ref="M29:N29"/>
    <mergeCell ref="A10:A11"/>
    <mergeCell ref="A12:A28"/>
    <mergeCell ref="B12:B13"/>
    <mergeCell ref="B14:B21"/>
    <mergeCell ref="B22:B27"/>
    <mergeCell ref="C12:C13"/>
    <mergeCell ref="C14:C15"/>
    <mergeCell ref="C16:C18"/>
    <mergeCell ref="C19:C20"/>
    <mergeCell ref="C23:C24"/>
    <mergeCell ref="C26:C27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workbookViewId="0">
      <selection activeCell="C3" sqref="C3:M3"/>
    </sheetView>
  </sheetViews>
  <sheetFormatPr defaultColWidth="9" defaultRowHeight="13.5"/>
  <cols>
    <col min="1" max="1" width="4" style="1" customWidth="1"/>
    <col min="2" max="2" width="4.10833333333333" style="1" customWidth="1"/>
    <col min="3" max="3" width="9.44166666666667" style="1" customWidth="1"/>
    <col min="4" max="4" width="7.44166666666667" style="1" customWidth="1"/>
    <col min="5" max="5" width="10.8833333333333" style="1" customWidth="1"/>
    <col min="6" max="6" width="15.5583333333333" style="1" customWidth="1"/>
    <col min="7" max="7" width="16.1083333333333" style="1" customWidth="1"/>
    <col min="8" max="8" width="4.66666666666667" style="1" customWidth="1"/>
    <col min="9" max="9" width="5.88333333333333" style="1" customWidth="1"/>
    <col min="10" max="10" width="3.88333333333333" style="1" customWidth="1"/>
    <col min="11" max="12" width="4.33333333333333" style="1" customWidth="1"/>
    <col min="13" max="13" width="6.66666666666667" style="1" customWidth="1"/>
    <col min="14" max="14" width="48.3333333333333" style="1" customWidth="1"/>
    <col min="15" max="16384" width="9" style="1"/>
  </cols>
  <sheetData>
    <row r="1" s="1" customFormat="1" ht="20.4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5"/>
    </row>
    <row r="3" s="1" customFormat="1" ht="15.9" customHeight="1" spans="1:14">
      <c r="A3" s="4" t="s">
        <v>2</v>
      </c>
      <c r="B3" s="4"/>
      <c r="C3" s="4" t="s">
        <v>319</v>
      </c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="1" customFormat="1" ht="15.9" customHeight="1" spans="1:14">
      <c r="A4" s="4" t="s">
        <v>4</v>
      </c>
      <c r="B4" s="4"/>
      <c r="C4" s="4" t="s">
        <v>103</v>
      </c>
      <c r="D4" s="4"/>
      <c r="E4" s="4"/>
      <c r="F4" s="4"/>
      <c r="G4" s="4" t="s">
        <v>6</v>
      </c>
      <c r="H4" s="4"/>
      <c r="I4" s="4" t="s">
        <v>103</v>
      </c>
      <c r="J4" s="4"/>
      <c r="K4" s="4"/>
      <c r="L4" s="4"/>
      <c r="M4" s="4"/>
      <c r="N4" s="26"/>
    </row>
    <row r="5" s="1" customFormat="1" ht="15.9" customHeight="1" spans="1:14">
      <c r="A5" s="5" t="s">
        <v>8</v>
      </c>
      <c r="B5" s="6"/>
      <c r="C5" s="4"/>
      <c r="D5" s="4"/>
      <c r="E5" s="4" t="s">
        <v>9</v>
      </c>
      <c r="F5" s="4" t="s">
        <v>10</v>
      </c>
      <c r="G5" s="4" t="s">
        <v>11</v>
      </c>
      <c r="H5" s="4"/>
      <c r="I5" s="4" t="s">
        <v>12</v>
      </c>
      <c r="J5" s="4"/>
      <c r="K5" s="4" t="s">
        <v>13</v>
      </c>
      <c r="L5" s="4"/>
      <c r="M5" s="4" t="s">
        <v>14</v>
      </c>
      <c r="N5" s="26"/>
    </row>
    <row r="6" s="1" customFormat="1" ht="15.9" customHeight="1" spans="1:14">
      <c r="A6" s="7"/>
      <c r="B6" s="8"/>
      <c r="C6" s="9" t="s">
        <v>15</v>
      </c>
      <c r="D6" s="9"/>
      <c r="E6" s="10">
        <v>24000</v>
      </c>
      <c r="F6" s="10">
        <v>24000</v>
      </c>
      <c r="G6" s="10">
        <v>24000</v>
      </c>
      <c r="H6" s="10"/>
      <c r="I6" s="4">
        <v>10</v>
      </c>
      <c r="J6" s="4"/>
      <c r="K6" s="27">
        <v>1</v>
      </c>
      <c r="L6" s="27"/>
      <c r="M6" s="4">
        <v>10</v>
      </c>
      <c r="N6" s="28"/>
    </row>
    <row r="7" s="1" customFormat="1" ht="15.9" customHeight="1" spans="1:14">
      <c r="A7" s="7"/>
      <c r="B7" s="8"/>
      <c r="C7" s="4" t="s">
        <v>16</v>
      </c>
      <c r="D7" s="4"/>
      <c r="E7" s="10">
        <v>24000</v>
      </c>
      <c r="F7" s="10">
        <v>24000</v>
      </c>
      <c r="G7" s="10">
        <v>24000</v>
      </c>
      <c r="H7" s="10"/>
      <c r="I7" s="4" t="s">
        <v>17</v>
      </c>
      <c r="J7" s="4"/>
      <c r="K7" s="27" t="str">
        <f>IFERROR(G7/#REF!,"")</f>
        <v/>
      </c>
      <c r="L7" s="27"/>
      <c r="M7" s="4" t="s">
        <v>17</v>
      </c>
      <c r="N7" s="28"/>
    </row>
    <row r="8" s="1" customFormat="1" ht="15.9" customHeight="1" spans="1:14">
      <c r="A8" s="12"/>
      <c r="B8" s="13"/>
      <c r="C8" s="14" t="s">
        <v>18</v>
      </c>
      <c r="D8" s="14"/>
      <c r="E8" s="10"/>
      <c r="F8" s="10"/>
      <c r="G8" s="10"/>
      <c r="H8" s="10"/>
      <c r="I8" s="4" t="s">
        <v>17</v>
      </c>
      <c r="J8" s="4"/>
      <c r="K8" s="27" t="str">
        <f>IFERROR(G8/#REF!,"")</f>
        <v/>
      </c>
      <c r="L8" s="27"/>
      <c r="M8" s="4" t="s">
        <v>17</v>
      </c>
      <c r="N8" s="28"/>
    </row>
    <row r="9" s="1" customFormat="1" ht="15.9" customHeight="1" spans="1:14">
      <c r="A9" s="15"/>
      <c r="B9" s="15"/>
      <c r="C9" s="14" t="s">
        <v>19</v>
      </c>
      <c r="D9" s="14"/>
      <c r="E9" s="10"/>
      <c r="F9" s="10"/>
      <c r="G9" s="10"/>
      <c r="H9" s="10"/>
      <c r="I9" s="4" t="s">
        <v>17</v>
      </c>
      <c r="J9" s="4"/>
      <c r="K9" s="27" t="str">
        <f>IFERROR(G9/#REF!,"")</f>
        <v/>
      </c>
      <c r="L9" s="27"/>
      <c r="M9" s="4" t="s">
        <v>17</v>
      </c>
      <c r="N9" s="28"/>
    </row>
    <row r="10" s="1" customFormat="1" ht="15.9" customHeight="1" spans="1:14">
      <c r="A10" s="4" t="s">
        <v>20</v>
      </c>
      <c r="B10" s="4" t="s">
        <v>21</v>
      </c>
      <c r="C10" s="4"/>
      <c r="D10" s="4"/>
      <c r="E10" s="4"/>
      <c r="F10" s="4"/>
      <c r="G10" s="4" t="s">
        <v>22</v>
      </c>
      <c r="H10" s="4"/>
      <c r="I10" s="4"/>
      <c r="J10" s="4"/>
      <c r="K10" s="4"/>
      <c r="L10" s="4"/>
      <c r="M10" s="4"/>
      <c r="N10" s="26"/>
    </row>
    <row r="11" s="1" customFormat="1" ht="72" customHeight="1" spans="1:14">
      <c r="A11" s="4"/>
      <c r="B11" s="16" t="s">
        <v>320</v>
      </c>
      <c r="C11" s="16"/>
      <c r="D11" s="16"/>
      <c r="E11" s="16"/>
      <c r="F11" s="16"/>
      <c r="G11" s="4" t="s">
        <v>105</v>
      </c>
      <c r="H11" s="4"/>
      <c r="I11" s="4"/>
      <c r="J11" s="4"/>
      <c r="K11" s="4"/>
      <c r="L11" s="4"/>
      <c r="M11" s="4"/>
      <c r="N11" s="29"/>
    </row>
    <row r="12" s="1" customFormat="1" ht="15.9" customHeight="1" spans="1:14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 t="s">
        <v>29</v>
      </c>
      <c r="G12" s="4" t="s">
        <v>30</v>
      </c>
      <c r="H12" s="4" t="s">
        <v>12</v>
      </c>
      <c r="I12" s="4"/>
      <c r="J12" s="4" t="s">
        <v>14</v>
      </c>
      <c r="K12" s="4"/>
      <c r="L12" s="4" t="s">
        <v>31</v>
      </c>
      <c r="M12" s="4"/>
      <c r="N12" s="26"/>
    </row>
    <row r="13" s="1" customFormat="1" ht="32.1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6"/>
    </row>
    <row r="14" s="1" customFormat="1" ht="21.05" customHeight="1" spans="1:14">
      <c r="A14" s="4"/>
      <c r="B14" s="4" t="s">
        <v>32</v>
      </c>
      <c r="C14" s="4" t="s">
        <v>33</v>
      </c>
      <c r="D14" s="32" t="s">
        <v>321</v>
      </c>
      <c r="E14" s="33"/>
      <c r="F14" s="34" t="s">
        <v>322</v>
      </c>
      <c r="G14" s="34" t="s">
        <v>323</v>
      </c>
      <c r="H14" s="4">
        <v>6</v>
      </c>
      <c r="I14" s="4"/>
      <c r="J14" s="4">
        <v>6</v>
      </c>
      <c r="K14" s="4"/>
      <c r="L14" s="4"/>
      <c r="M14" s="4"/>
      <c r="N14" s="26"/>
    </row>
    <row r="15" s="1" customFormat="1" ht="21.05" customHeight="1" spans="1:14">
      <c r="A15" s="4"/>
      <c r="B15" s="4"/>
      <c r="C15" s="4"/>
      <c r="D15" s="32" t="s">
        <v>324</v>
      </c>
      <c r="E15" s="33"/>
      <c r="F15" s="34" t="s">
        <v>325</v>
      </c>
      <c r="G15" s="34" t="s">
        <v>326</v>
      </c>
      <c r="H15" s="4">
        <v>4</v>
      </c>
      <c r="I15" s="4"/>
      <c r="J15" s="4">
        <v>4</v>
      </c>
      <c r="K15" s="4"/>
      <c r="L15" s="4"/>
      <c r="M15" s="4"/>
      <c r="N15" s="26"/>
    </row>
    <row r="16" s="1" customFormat="1" ht="21.05" customHeight="1" spans="1:14">
      <c r="A16" s="4"/>
      <c r="B16" s="4"/>
      <c r="C16" s="4"/>
      <c r="D16" s="32" t="s">
        <v>327</v>
      </c>
      <c r="E16" s="33"/>
      <c r="F16" s="34" t="s">
        <v>328</v>
      </c>
      <c r="G16" s="34" t="s">
        <v>329</v>
      </c>
      <c r="H16" s="4">
        <v>4</v>
      </c>
      <c r="I16" s="4"/>
      <c r="J16" s="4">
        <v>4</v>
      </c>
      <c r="K16" s="4"/>
      <c r="L16" s="4"/>
      <c r="M16" s="4"/>
      <c r="N16" s="26"/>
    </row>
    <row r="17" s="1" customFormat="1" ht="21.05" customHeight="1" spans="1:14">
      <c r="A17" s="4"/>
      <c r="B17" s="4"/>
      <c r="C17" s="4"/>
      <c r="D17" s="32" t="s">
        <v>330</v>
      </c>
      <c r="E17" s="33"/>
      <c r="F17" s="34" t="s">
        <v>331</v>
      </c>
      <c r="G17" s="34" t="s">
        <v>332</v>
      </c>
      <c r="H17" s="4">
        <v>4</v>
      </c>
      <c r="I17" s="4"/>
      <c r="J17" s="4">
        <v>4</v>
      </c>
      <c r="K17" s="4"/>
      <c r="L17" s="4"/>
      <c r="M17" s="4"/>
      <c r="N17" s="26"/>
    </row>
    <row r="18" s="1" customFormat="1" ht="21.05" customHeight="1" spans="1:14">
      <c r="A18" s="4"/>
      <c r="B18" s="4"/>
      <c r="C18" s="4"/>
      <c r="D18" s="32" t="s">
        <v>333</v>
      </c>
      <c r="E18" s="33"/>
      <c r="F18" s="34" t="s">
        <v>334</v>
      </c>
      <c r="G18" s="34" t="s">
        <v>335</v>
      </c>
      <c r="H18" s="4">
        <v>4</v>
      </c>
      <c r="I18" s="4"/>
      <c r="J18" s="4">
        <v>4</v>
      </c>
      <c r="K18" s="4"/>
      <c r="L18" s="4"/>
      <c r="M18" s="4"/>
      <c r="N18" s="26"/>
    </row>
    <row r="19" s="1" customFormat="1" ht="28" customHeight="1" spans="1:14">
      <c r="A19" s="4"/>
      <c r="B19" s="4"/>
      <c r="C19" s="4"/>
      <c r="D19" s="35" t="s">
        <v>336</v>
      </c>
      <c r="E19" s="36"/>
      <c r="F19" s="34" t="s">
        <v>337</v>
      </c>
      <c r="G19" s="34" t="s">
        <v>338</v>
      </c>
      <c r="H19" s="4">
        <v>4</v>
      </c>
      <c r="I19" s="4"/>
      <c r="J19" s="4">
        <v>4</v>
      </c>
      <c r="K19" s="4"/>
      <c r="L19" s="4"/>
      <c r="M19" s="4"/>
      <c r="N19" s="26"/>
    </row>
    <row r="20" s="1" customFormat="1" ht="28" customHeight="1" spans="1:14">
      <c r="A20" s="4"/>
      <c r="B20" s="4"/>
      <c r="C20" s="37" t="s">
        <v>40</v>
      </c>
      <c r="D20" s="38" t="s">
        <v>136</v>
      </c>
      <c r="E20" s="39"/>
      <c r="F20" s="40">
        <v>1</v>
      </c>
      <c r="G20" s="41">
        <v>1</v>
      </c>
      <c r="H20" s="4">
        <v>4</v>
      </c>
      <c r="I20" s="4"/>
      <c r="J20" s="4">
        <v>4</v>
      </c>
      <c r="K20" s="4"/>
      <c r="L20" s="4"/>
      <c r="M20" s="4"/>
      <c r="N20" s="26"/>
    </row>
    <row r="21" s="1" customFormat="1" ht="28" customHeight="1" spans="1:14">
      <c r="A21" s="4"/>
      <c r="B21" s="4"/>
      <c r="C21" s="42"/>
      <c r="D21" s="38" t="s">
        <v>168</v>
      </c>
      <c r="E21" s="39"/>
      <c r="F21" s="40">
        <v>1</v>
      </c>
      <c r="G21" s="40">
        <v>1</v>
      </c>
      <c r="H21" s="4">
        <v>4</v>
      </c>
      <c r="I21" s="4"/>
      <c r="J21" s="4">
        <v>4</v>
      </c>
      <c r="K21" s="4"/>
      <c r="L21" s="4"/>
      <c r="M21" s="4"/>
      <c r="N21" s="26"/>
    </row>
    <row r="22" s="1" customFormat="1" ht="23" customHeight="1" spans="1:14">
      <c r="A22" s="4"/>
      <c r="B22" s="4"/>
      <c r="C22" s="4" t="s">
        <v>45</v>
      </c>
      <c r="D22" s="38" t="s">
        <v>95</v>
      </c>
      <c r="E22" s="39"/>
      <c r="F22" s="43">
        <v>43831</v>
      </c>
      <c r="G22" s="43">
        <v>43831</v>
      </c>
      <c r="H22" s="4">
        <v>4</v>
      </c>
      <c r="I22" s="4"/>
      <c r="J22" s="4">
        <v>4</v>
      </c>
      <c r="K22" s="4"/>
      <c r="L22" s="4"/>
      <c r="M22" s="4"/>
      <c r="N22" s="26"/>
    </row>
    <row r="23" s="1" customFormat="1" ht="23" customHeight="1" spans="1:14">
      <c r="A23" s="4"/>
      <c r="B23" s="4"/>
      <c r="C23" s="4"/>
      <c r="D23" s="38" t="s">
        <v>96</v>
      </c>
      <c r="E23" s="39"/>
      <c r="F23" s="43">
        <v>44196</v>
      </c>
      <c r="G23" s="43">
        <v>44196</v>
      </c>
      <c r="H23" s="4">
        <v>4</v>
      </c>
      <c r="I23" s="4"/>
      <c r="J23" s="4">
        <v>4</v>
      </c>
      <c r="K23" s="4"/>
      <c r="L23" s="4"/>
      <c r="M23" s="4"/>
      <c r="N23" s="26"/>
    </row>
    <row r="24" s="1" customFormat="1" ht="24.05" customHeight="1" spans="1:14">
      <c r="A24" s="4"/>
      <c r="B24" s="4"/>
      <c r="C24" s="4"/>
      <c r="D24" s="38" t="s">
        <v>170</v>
      </c>
      <c r="E24" s="39"/>
      <c r="F24" s="40">
        <v>1</v>
      </c>
      <c r="G24" s="41">
        <v>1</v>
      </c>
      <c r="H24" s="4">
        <v>4</v>
      </c>
      <c r="I24" s="4"/>
      <c r="J24" s="4">
        <v>4</v>
      </c>
      <c r="K24" s="4"/>
      <c r="L24" s="4"/>
      <c r="M24" s="4"/>
      <c r="N24" s="26"/>
    </row>
    <row r="25" s="1" customFormat="1" ht="27.1" customHeight="1" spans="1:14">
      <c r="A25" s="4"/>
      <c r="B25" s="4"/>
      <c r="C25" s="4" t="s">
        <v>47</v>
      </c>
      <c r="D25" s="38" t="s">
        <v>171</v>
      </c>
      <c r="E25" s="39"/>
      <c r="F25" s="41" t="s">
        <v>339</v>
      </c>
      <c r="G25" s="44" t="s">
        <v>339</v>
      </c>
      <c r="H25" s="4">
        <v>4</v>
      </c>
      <c r="I25" s="4"/>
      <c r="J25" s="4">
        <v>4</v>
      </c>
      <c r="K25" s="4"/>
      <c r="L25" s="4"/>
      <c r="M25" s="4"/>
      <c r="N25" s="31"/>
    </row>
    <row r="26" s="1" customFormat="1" ht="39.95" customHeight="1" spans="1:14">
      <c r="A26" s="4"/>
      <c r="B26" s="4" t="s">
        <v>50</v>
      </c>
      <c r="C26" s="4" t="s">
        <v>52</v>
      </c>
      <c r="D26" s="38" t="s">
        <v>340</v>
      </c>
      <c r="E26" s="39"/>
      <c r="F26" s="34" t="s">
        <v>54</v>
      </c>
      <c r="G26" s="41">
        <v>0.9</v>
      </c>
      <c r="H26" s="4">
        <v>15</v>
      </c>
      <c r="I26" s="4"/>
      <c r="J26" s="4">
        <f>15*0.9</f>
        <v>13.5</v>
      </c>
      <c r="K26" s="4"/>
      <c r="L26" s="4"/>
      <c r="M26" s="4"/>
      <c r="N26" s="26"/>
    </row>
    <row r="27" s="1" customFormat="1" ht="24.05" customHeight="1" spans="1:14">
      <c r="A27" s="4"/>
      <c r="B27" s="4"/>
      <c r="C27" s="4" t="s">
        <v>57</v>
      </c>
      <c r="D27" s="38" t="s">
        <v>341</v>
      </c>
      <c r="E27" s="39"/>
      <c r="F27" s="34" t="s">
        <v>342</v>
      </c>
      <c r="G27" s="41" t="s">
        <v>343</v>
      </c>
      <c r="H27" s="4">
        <v>15</v>
      </c>
      <c r="I27" s="4"/>
      <c r="J27" s="4">
        <v>15</v>
      </c>
      <c r="K27" s="4"/>
      <c r="L27" s="4"/>
      <c r="M27" s="4"/>
      <c r="N27" s="26"/>
    </row>
    <row r="28" s="1" customFormat="1" ht="24.05" customHeight="1" spans="1:14">
      <c r="A28" s="4"/>
      <c r="B28" s="4" t="s">
        <v>63</v>
      </c>
      <c r="C28" s="4" t="s">
        <v>64</v>
      </c>
      <c r="D28" s="38" t="s">
        <v>82</v>
      </c>
      <c r="E28" s="39"/>
      <c r="F28" s="34" t="s">
        <v>44</v>
      </c>
      <c r="G28" s="41">
        <v>1</v>
      </c>
      <c r="H28" s="4">
        <v>10</v>
      </c>
      <c r="I28" s="4"/>
      <c r="J28" s="4">
        <v>10</v>
      </c>
      <c r="K28" s="4"/>
      <c r="L28" s="4"/>
      <c r="M28" s="4"/>
      <c r="N28" s="26"/>
    </row>
    <row r="29" s="1" customFormat="1" ht="15.9" customHeight="1" spans="1:14">
      <c r="A29" s="24" t="s">
        <v>66</v>
      </c>
      <c r="B29" s="24"/>
      <c r="C29" s="24"/>
      <c r="D29" s="24"/>
      <c r="E29" s="24"/>
      <c r="F29" s="24"/>
      <c r="G29" s="24"/>
      <c r="H29" s="24">
        <f>SUM(H14:I28)+I6</f>
        <v>100</v>
      </c>
      <c r="I29" s="24"/>
      <c r="J29" s="4">
        <v>98.5</v>
      </c>
      <c r="K29" s="4"/>
      <c r="L29" s="15"/>
      <c r="M29" s="15"/>
      <c r="N29" s="26"/>
    </row>
    <row r="30" s="1" customFormat="1" spans="14:14">
      <c r="N30" s="29"/>
    </row>
    <row r="31" s="1" customFormat="1" spans="14:14">
      <c r="N31" s="29"/>
    </row>
  </sheetData>
  <mergeCells count="114">
    <mergeCell ref="A1:M1"/>
    <mergeCell ref="A2:M2"/>
    <mergeCell ref="A3:B3"/>
    <mergeCell ref="C3:M3"/>
    <mergeCell ref="A4:B4"/>
    <mergeCell ref="C4:F4"/>
    <mergeCell ref="G4:H4"/>
    <mergeCell ref="I4:M4"/>
    <mergeCell ref="C5:D5"/>
    <mergeCell ref="G5:H5"/>
    <mergeCell ref="I5:J5"/>
    <mergeCell ref="K5:L5"/>
    <mergeCell ref="C6:D6"/>
    <mergeCell ref="G6:H6"/>
    <mergeCell ref="I6:J6"/>
    <mergeCell ref="K6:L6"/>
    <mergeCell ref="C7:D7"/>
    <mergeCell ref="G7:H7"/>
    <mergeCell ref="I7:J7"/>
    <mergeCell ref="K7:L7"/>
    <mergeCell ref="C8:D8"/>
    <mergeCell ref="G8:H8"/>
    <mergeCell ref="I8:J8"/>
    <mergeCell ref="K8:L8"/>
    <mergeCell ref="A9:B9"/>
    <mergeCell ref="C9:D9"/>
    <mergeCell ref="G9:H9"/>
    <mergeCell ref="I9:J9"/>
    <mergeCell ref="K9:L9"/>
    <mergeCell ref="B10:F10"/>
    <mergeCell ref="G10:M10"/>
    <mergeCell ref="B11:F11"/>
    <mergeCell ref="G11:M11"/>
    <mergeCell ref="D14:E14"/>
    <mergeCell ref="H14:I14"/>
    <mergeCell ref="J14:K14"/>
    <mergeCell ref="L14:M14"/>
    <mergeCell ref="D15:E15"/>
    <mergeCell ref="H15:I15"/>
    <mergeCell ref="J15:K15"/>
    <mergeCell ref="L15:M15"/>
    <mergeCell ref="D16:E16"/>
    <mergeCell ref="H16:I16"/>
    <mergeCell ref="J16:K16"/>
    <mergeCell ref="L16:M16"/>
    <mergeCell ref="D17:E17"/>
    <mergeCell ref="H17:I17"/>
    <mergeCell ref="J17:K17"/>
    <mergeCell ref="L17:M17"/>
    <mergeCell ref="D18:E18"/>
    <mergeCell ref="H18:I18"/>
    <mergeCell ref="J18:K18"/>
    <mergeCell ref="L18:M18"/>
    <mergeCell ref="D19:E19"/>
    <mergeCell ref="H19:I19"/>
    <mergeCell ref="J19:K19"/>
    <mergeCell ref="L19:M19"/>
    <mergeCell ref="D20:E20"/>
    <mergeCell ref="H20:I20"/>
    <mergeCell ref="J20:K20"/>
    <mergeCell ref="L20:M20"/>
    <mergeCell ref="D21:E21"/>
    <mergeCell ref="H21:I21"/>
    <mergeCell ref="J21:K21"/>
    <mergeCell ref="L21:M21"/>
    <mergeCell ref="D22:E22"/>
    <mergeCell ref="H22:I22"/>
    <mergeCell ref="J22:K22"/>
    <mergeCell ref="L22:M22"/>
    <mergeCell ref="D23:E23"/>
    <mergeCell ref="H23:I23"/>
    <mergeCell ref="J23:K23"/>
    <mergeCell ref="L23:M23"/>
    <mergeCell ref="D24:E24"/>
    <mergeCell ref="H24:I24"/>
    <mergeCell ref="J24:K24"/>
    <mergeCell ref="L24:M24"/>
    <mergeCell ref="D25:E25"/>
    <mergeCell ref="H25:I25"/>
    <mergeCell ref="J25:K25"/>
    <mergeCell ref="L25:M25"/>
    <mergeCell ref="D26:E26"/>
    <mergeCell ref="H26:I26"/>
    <mergeCell ref="J26:K26"/>
    <mergeCell ref="L26:M26"/>
    <mergeCell ref="D27:E27"/>
    <mergeCell ref="H27:I27"/>
    <mergeCell ref="J27:K27"/>
    <mergeCell ref="L27:M27"/>
    <mergeCell ref="D28:E28"/>
    <mergeCell ref="H28:I28"/>
    <mergeCell ref="J28:K28"/>
    <mergeCell ref="L28:M28"/>
    <mergeCell ref="A29:G29"/>
    <mergeCell ref="H29:I29"/>
    <mergeCell ref="J29:K29"/>
    <mergeCell ref="L29:M29"/>
    <mergeCell ref="A10:A11"/>
    <mergeCell ref="A12:A28"/>
    <mergeCell ref="B12:B13"/>
    <mergeCell ref="B14:B25"/>
    <mergeCell ref="B26:B27"/>
    <mergeCell ref="C12:C13"/>
    <mergeCell ref="C14:C19"/>
    <mergeCell ref="C20:C21"/>
    <mergeCell ref="C22:C24"/>
    <mergeCell ref="F12:F13"/>
    <mergeCell ref="G12:G13"/>
    <mergeCell ref="N6:N9"/>
    <mergeCell ref="A5:B8"/>
    <mergeCell ref="D12:E13"/>
    <mergeCell ref="H12:I13"/>
    <mergeCell ref="J12:K13"/>
    <mergeCell ref="L12:M13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workbookViewId="0">
      <selection activeCell="O19" sqref="O19"/>
    </sheetView>
  </sheetViews>
  <sheetFormatPr defaultColWidth="9" defaultRowHeight="13.5"/>
  <cols>
    <col min="1" max="1" width="4" style="1" customWidth="1"/>
    <col min="2" max="2" width="4.10833333333333" style="1" customWidth="1"/>
    <col min="3" max="3" width="9.44166666666667" style="1" customWidth="1"/>
    <col min="4" max="4" width="7.44166666666667" style="1" customWidth="1"/>
    <col min="5" max="5" width="10.6666666666667" style="1" customWidth="1"/>
    <col min="6" max="6" width="8.88333333333333" style="1" customWidth="1"/>
    <col min="7" max="7" width="19.2166666666667" style="1" customWidth="1"/>
    <col min="8" max="8" width="16.4416666666667" style="1" customWidth="1"/>
    <col min="9" max="9" width="4.55833333333333" style="1" customWidth="1"/>
    <col min="10" max="10" width="5.88333333333333" style="1" customWidth="1"/>
    <col min="11" max="11" width="5.55833333333333" style="1" customWidth="1"/>
    <col min="12" max="13" width="4.44166666666667" style="1" customWidth="1"/>
    <col min="14" max="14" width="6.66666666666667" style="1" customWidth="1"/>
    <col min="15" max="15" width="48.4416666666667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</row>
    <row r="3" s="1" customFormat="1" ht="15.9" customHeight="1" spans="1:15">
      <c r="A3" s="4" t="s">
        <v>2</v>
      </c>
      <c r="B3" s="4"/>
      <c r="C3" s="4" t="s">
        <v>344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6"/>
    </row>
    <row r="4" s="1" customFormat="1" ht="15.9" customHeight="1" spans="1:15">
      <c r="A4" s="4" t="s">
        <v>4</v>
      </c>
      <c r="B4" s="4"/>
      <c r="C4" s="4" t="s">
        <v>7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6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6"/>
    </row>
    <row r="6" s="1" customFormat="1" ht="15.9" customHeight="1" spans="1:15">
      <c r="A6" s="7"/>
      <c r="B6" s="8"/>
      <c r="C6" s="9" t="s">
        <v>15</v>
      </c>
      <c r="D6" s="9"/>
      <c r="E6" s="10">
        <f>E7+E8+E9</f>
        <v>16.97</v>
      </c>
      <c r="F6" s="10">
        <f>F7+F8+F9</f>
        <v>8.8</v>
      </c>
      <c r="G6" s="10"/>
      <c r="H6" s="11">
        <v>8.8</v>
      </c>
      <c r="I6" s="11"/>
      <c r="J6" s="4">
        <v>10</v>
      </c>
      <c r="K6" s="4"/>
      <c r="L6" s="27">
        <f t="shared" ref="L6:L9" si="0">IFERROR(H6/F6,"")</f>
        <v>1</v>
      </c>
      <c r="M6" s="27"/>
      <c r="N6" s="4">
        <f>IFERROR(L6*J6,"")</f>
        <v>10</v>
      </c>
      <c r="O6" s="28"/>
    </row>
    <row r="7" s="1" customFormat="1" ht="15.9" customHeight="1" spans="1:15">
      <c r="A7" s="7"/>
      <c r="B7" s="8"/>
      <c r="C7" s="4" t="s">
        <v>16</v>
      </c>
      <c r="D7" s="4"/>
      <c r="E7" s="11">
        <v>16.97</v>
      </c>
      <c r="F7" s="11">
        <v>8.8</v>
      </c>
      <c r="G7" s="11"/>
      <c r="H7" s="11">
        <v>8.8</v>
      </c>
      <c r="I7" s="11"/>
      <c r="J7" s="4" t="s">
        <v>17</v>
      </c>
      <c r="K7" s="4"/>
      <c r="L7" s="27">
        <f t="shared" si="0"/>
        <v>1</v>
      </c>
      <c r="M7" s="27"/>
      <c r="N7" s="4" t="s">
        <v>17</v>
      </c>
      <c r="O7" s="28"/>
    </row>
    <row r="8" s="1" customFormat="1" ht="15.9" customHeight="1" spans="1:15">
      <c r="A8" s="12"/>
      <c r="B8" s="13"/>
      <c r="C8" s="14" t="s">
        <v>18</v>
      </c>
      <c r="D8" s="14"/>
      <c r="E8" s="10"/>
      <c r="F8" s="10"/>
      <c r="G8" s="10"/>
      <c r="H8" s="10"/>
      <c r="I8" s="10"/>
      <c r="J8" s="4" t="s">
        <v>17</v>
      </c>
      <c r="K8" s="4"/>
      <c r="L8" s="27" t="str">
        <f t="shared" si="0"/>
        <v/>
      </c>
      <c r="M8" s="27"/>
      <c r="N8" s="4" t="s">
        <v>17</v>
      </c>
      <c r="O8" s="28"/>
    </row>
    <row r="9" s="1" customFormat="1" ht="15.9" customHeight="1" spans="1:15">
      <c r="A9" s="15"/>
      <c r="B9" s="15"/>
      <c r="C9" s="14" t="s">
        <v>19</v>
      </c>
      <c r="D9" s="14"/>
      <c r="E9" s="10"/>
      <c r="F9" s="10"/>
      <c r="G9" s="10"/>
      <c r="H9" s="10"/>
      <c r="I9" s="10"/>
      <c r="J9" s="4" t="s">
        <v>17</v>
      </c>
      <c r="K9" s="4"/>
      <c r="L9" s="27" t="str">
        <f t="shared" si="0"/>
        <v/>
      </c>
      <c r="M9" s="27"/>
      <c r="N9" s="4" t="s">
        <v>17</v>
      </c>
      <c r="O9" s="28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6"/>
    </row>
    <row r="11" s="1" customFormat="1" ht="43.6" customHeight="1" spans="1:15">
      <c r="A11" s="4"/>
      <c r="B11" s="16" t="s">
        <v>345</v>
      </c>
      <c r="C11" s="16"/>
      <c r="D11" s="16"/>
      <c r="E11" s="16"/>
      <c r="F11" s="16"/>
      <c r="G11" s="16"/>
      <c r="H11" s="16" t="s">
        <v>346</v>
      </c>
      <c r="I11" s="16"/>
      <c r="J11" s="16"/>
      <c r="K11" s="16"/>
      <c r="L11" s="16"/>
      <c r="M11" s="16"/>
      <c r="N11" s="16"/>
      <c r="O11" s="29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6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6"/>
    </row>
    <row r="14" s="1" customFormat="1" ht="22.55" customHeight="1" spans="1:15">
      <c r="A14" s="4"/>
      <c r="B14" s="4" t="s">
        <v>32</v>
      </c>
      <c r="C14" s="4" t="s">
        <v>33</v>
      </c>
      <c r="D14" s="17" t="s">
        <v>347</v>
      </c>
      <c r="E14" s="17"/>
      <c r="F14" s="17"/>
      <c r="G14" s="18" t="s">
        <v>348</v>
      </c>
      <c r="H14" s="18" t="s">
        <v>348</v>
      </c>
      <c r="I14" s="4">
        <v>7</v>
      </c>
      <c r="J14" s="4"/>
      <c r="K14" s="4">
        <v>7</v>
      </c>
      <c r="L14" s="4"/>
      <c r="M14" s="4"/>
      <c r="N14" s="4"/>
      <c r="O14" s="26"/>
    </row>
    <row r="15" s="1" customFormat="1" ht="22.55" customHeight="1" spans="1:15">
      <c r="A15" s="4"/>
      <c r="B15" s="4"/>
      <c r="C15" s="4"/>
      <c r="D15" s="17" t="s">
        <v>349</v>
      </c>
      <c r="E15" s="17"/>
      <c r="F15" s="17"/>
      <c r="G15" s="18" t="s">
        <v>350</v>
      </c>
      <c r="H15" s="18" t="s">
        <v>350</v>
      </c>
      <c r="I15" s="4">
        <v>7</v>
      </c>
      <c r="J15" s="4"/>
      <c r="K15" s="4">
        <v>7</v>
      </c>
      <c r="L15" s="4"/>
      <c r="M15" s="4"/>
      <c r="N15" s="4"/>
      <c r="O15" s="26"/>
    </row>
    <row r="16" s="1" customFormat="1" ht="22.55" customHeight="1" spans="1:15">
      <c r="A16" s="4"/>
      <c r="B16" s="4"/>
      <c r="C16" s="4" t="s">
        <v>40</v>
      </c>
      <c r="D16" s="17" t="s">
        <v>41</v>
      </c>
      <c r="E16" s="17"/>
      <c r="F16" s="17"/>
      <c r="G16" s="19">
        <v>1</v>
      </c>
      <c r="H16" s="19">
        <v>1</v>
      </c>
      <c r="I16" s="4">
        <v>7</v>
      </c>
      <c r="J16" s="4"/>
      <c r="K16" s="4">
        <v>7</v>
      </c>
      <c r="L16" s="4"/>
      <c r="M16" s="4"/>
      <c r="N16" s="4"/>
      <c r="O16" s="26"/>
    </row>
    <row r="17" s="1" customFormat="1" ht="22.55" customHeight="1" spans="1:15">
      <c r="A17" s="4"/>
      <c r="B17" s="4"/>
      <c r="C17" s="4"/>
      <c r="D17" s="17" t="s">
        <v>42</v>
      </c>
      <c r="E17" s="17"/>
      <c r="F17" s="17"/>
      <c r="G17" s="19">
        <v>1</v>
      </c>
      <c r="H17" s="20">
        <v>1</v>
      </c>
      <c r="I17" s="4">
        <v>8</v>
      </c>
      <c r="J17" s="4"/>
      <c r="K17" s="4">
        <v>8</v>
      </c>
      <c r="L17" s="4"/>
      <c r="M17" s="4"/>
      <c r="N17" s="4"/>
      <c r="O17" s="26"/>
    </row>
    <row r="18" s="1" customFormat="1" ht="22.55" customHeight="1" spans="1:15">
      <c r="A18" s="4"/>
      <c r="B18" s="4"/>
      <c r="C18" s="4" t="s">
        <v>45</v>
      </c>
      <c r="D18" s="17" t="s">
        <v>95</v>
      </c>
      <c r="E18" s="17"/>
      <c r="F18" s="17"/>
      <c r="G18" s="21">
        <v>43831</v>
      </c>
      <c r="H18" s="21">
        <v>43831</v>
      </c>
      <c r="I18" s="4">
        <v>7</v>
      </c>
      <c r="J18" s="4"/>
      <c r="K18" s="4">
        <v>7</v>
      </c>
      <c r="L18" s="4"/>
      <c r="M18" s="4"/>
      <c r="N18" s="4"/>
      <c r="O18" s="26"/>
    </row>
    <row r="19" s="1" customFormat="1" ht="22.55" customHeight="1" spans="1:15">
      <c r="A19" s="4"/>
      <c r="B19" s="4"/>
      <c r="C19" s="4"/>
      <c r="D19" s="17" t="s">
        <v>96</v>
      </c>
      <c r="E19" s="17"/>
      <c r="F19" s="17"/>
      <c r="G19" s="21">
        <v>44196</v>
      </c>
      <c r="H19" s="21">
        <v>44196</v>
      </c>
      <c r="I19" s="4">
        <v>7</v>
      </c>
      <c r="J19" s="4"/>
      <c r="K19" s="4">
        <v>7</v>
      </c>
      <c r="L19" s="4"/>
      <c r="M19" s="4"/>
      <c r="N19" s="4"/>
      <c r="O19" s="26"/>
    </row>
    <row r="20" s="1" customFormat="1" ht="22.55" customHeight="1" spans="1:15">
      <c r="A20" s="4"/>
      <c r="B20" s="4"/>
      <c r="C20" s="4" t="s">
        <v>47</v>
      </c>
      <c r="D20" s="17" t="s">
        <v>344</v>
      </c>
      <c r="E20" s="17"/>
      <c r="F20" s="17"/>
      <c r="G20" s="18" t="s">
        <v>351</v>
      </c>
      <c r="H20" s="22" t="s">
        <v>352</v>
      </c>
      <c r="I20" s="4">
        <v>7</v>
      </c>
      <c r="J20" s="4"/>
      <c r="K20" s="30">
        <f>2.93/5.66*7</f>
        <v>3.62367491166078</v>
      </c>
      <c r="L20" s="30"/>
      <c r="M20" s="4"/>
      <c r="N20" s="4"/>
      <c r="O20" s="31"/>
    </row>
    <row r="21" s="1" customFormat="1" ht="22.55" customHeight="1" spans="1:15">
      <c r="A21" s="4"/>
      <c r="B21" s="4" t="s">
        <v>50</v>
      </c>
      <c r="C21" s="4" t="s">
        <v>51</v>
      </c>
      <c r="D21" s="17"/>
      <c r="E21" s="17"/>
      <c r="F21" s="17"/>
      <c r="G21" s="4"/>
      <c r="H21" s="4"/>
      <c r="I21" s="4"/>
      <c r="J21" s="4"/>
      <c r="K21" s="4" t="str">
        <f>IFERROR(H21/G21*I21,"")</f>
        <v/>
      </c>
      <c r="L21" s="4"/>
      <c r="M21" s="4"/>
      <c r="N21" s="4"/>
      <c r="O21" s="26"/>
    </row>
    <row r="22" s="1" customFormat="1" ht="22.55" customHeight="1" spans="1:15">
      <c r="A22" s="4"/>
      <c r="B22" s="4"/>
      <c r="C22" s="4" t="s">
        <v>52</v>
      </c>
      <c r="D22" s="17" t="s">
        <v>353</v>
      </c>
      <c r="E22" s="17"/>
      <c r="F22" s="17"/>
      <c r="G22" s="23">
        <v>0.95</v>
      </c>
      <c r="H22" s="23">
        <v>0.95</v>
      </c>
      <c r="I22" s="4">
        <v>10</v>
      </c>
      <c r="J22" s="4"/>
      <c r="K22" s="4">
        <v>10</v>
      </c>
      <c r="L22" s="4"/>
      <c r="M22" s="4"/>
      <c r="N22" s="4"/>
      <c r="O22" s="26"/>
    </row>
    <row r="23" s="1" customFormat="1" ht="22.55" customHeight="1" spans="1:15">
      <c r="A23" s="4"/>
      <c r="B23" s="4"/>
      <c r="C23" s="4" t="s">
        <v>55</v>
      </c>
      <c r="D23" s="17"/>
      <c r="E23" s="17"/>
      <c r="F23" s="17"/>
      <c r="G23" s="4"/>
      <c r="H23" s="4"/>
      <c r="I23" s="4"/>
      <c r="J23" s="4"/>
      <c r="K23" s="4"/>
      <c r="L23" s="4"/>
      <c r="M23" s="4"/>
      <c r="N23" s="4"/>
      <c r="O23" s="26"/>
    </row>
    <row r="24" s="1" customFormat="1" ht="22.55" customHeight="1" spans="1:15">
      <c r="A24" s="4"/>
      <c r="B24" s="4"/>
      <c r="C24" s="4" t="s">
        <v>57</v>
      </c>
      <c r="D24" s="17" t="s">
        <v>318</v>
      </c>
      <c r="E24" s="17"/>
      <c r="F24" s="17"/>
      <c r="G24" s="18" t="s">
        <v>59</v>
      </c>
      <c r="H24" s="19">
        <v>1</v>
      </c>
      <c r="I24" s="4">
        <v>10</v>
      </c>
      <c r="J24" s="4"/>
      <c r="K24" s="4">
        <v>10</v>
      </c>
      <c r="L24" s="4"/>
      <c r="M24" s="4"/>
      <c r="N24" s="4"/>
      <c r="O24" s="26"/>
    </row>
    <row r="25" s="1" customFormat="1" ht="22.55" customHeight="1" spans="1:15">
      <c r="A25" s="4"/>
      <c r="B25" s="4"/>
      <c r="C25" s="4"/>
      <c r="D25" s="17" t="s">
        <v>284</v>
      </c>
      <c r="E25" s="17"/>
      <c r="F25" s="17"/>
      <c r="G25" s="18" t="s">
        <v>62</v>
      </c>
      <c r="H25" s="18" t="s">
        <v>62</v>
      </c>
      <c r="I25" s="4">
        <v>10</v>
      </c>
      <c r="J25" s="4"/>
      <c r="K25" s="4">
        <v>10</v>
      </c>
      <c r="L25" s="4"/>
      <c r="M25" s="4"/>
      <c r="N25" s="4"/>
      <c r="O25" s="26"/>
    </row>
    <row r="26" s="1" customFormat="1" ht="22.55" customHeight="1" spans="1:15">
      <c r="A26" s="4"/>
      <c r="B26" s="4" t="s">
        <v>63</v>
      </c>
      <c r="C26" s="4" t="s">
        <v>64</v>
      </c>
      <c r="D26" s="17" t="s">
        <v>354</v>
      </c>
      <c r="E26" s="17"/>
      <c r="F26" s="17"/>
      <c r="G26" s="18" t="s">
        <v>83</v>
      </c>
      <c r="H26" s="19">
        <v>0.9</v>
      </c>
      <c r="I26" s="4">
        <v>10</v>
      </c>
      <c r="J26" s="4"/>
      <c r="K26" s="4">
        <v>10</v>
      </c>
      <c r="L26" s="4"/>
      <c r="M26" s="4"/>
      <c r="N26" s="4"/>
      <c r="O26" s="26"/>
    </row>
    <row r="27" s="1" customFormat="1" ht="22.55" customHeight="1" spans="1:15">
      <c r="A27" s="24" t="s">
        <v>66</v>
      </c>
      <c r="B27" s="24"/>
      <c r="C27" s="24"/>
      <c r="D27" s="24"/>
      <c r="E27" s="24"/>
      <c r="F27" s="24"/>
      <c r="G27" s="24"/>
      <c r="H27" s="24"/>
      <c r="I27" s="24">
        <f>SUM(I14:J26)+J6</f>
        <v>100</v>
      </c>
      <c r="J27" s="24"/>
      <c r="K27" s="4">
        <v>96.6</v>
      </c>
      <c r="L27" s="4"/>
      <c r="M27" s="15"/>
      <c r="N27" s="15"/>
      <c r="O27" s="26"/>
    </row>
    <row r="28" s="1" customFormat="1" spans="15:15">
      <c r="O28" s="29"/>
    </row>
    <row r="29" s="1" customFormat="1" spans="15:15">
      <c r="O29" s="29"/>
    </row>
  </sheetData>
  <mergeCells count="112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20"/>
    <mergeCell ref="B21:B25"/>
    <mergeCell ref="C12:C13"/>
    <mergeCell ref="C14:C15"/>
    <mergeCell ref="C16:C17"/>
    <mergeCell ref="C18:C19"/>
    <mergeCell ref="C24:C25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workbookViewId="0">
      <selection activeCell="C3" sqref="C3:N3"/>
    </sheetView>
  </sheetViews>
  <sheetFormatPr defaultColWidth="9" defaultRowHeight="13.5"/>
  <cols>
    <col min="1" max="2" width="4.66666666666667" style="1" customWidth="1"/>
    <col min="3" max="15" width="9" style="1"/>
    <col min="16" max="16384" width="9" style="69"/>
  </cols>
  <sheetData>
    <row r="1" s="69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69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</row>
    <row r="3" s="69" customFormat="1" ht="15.9" customHeight="1" spans="1:15">
      <c r="A3" s="4" t="s">
        <v>2</v>
      </c>
      <c r="B3" s="4"/>
      <c r="C3" s="4" t="s">
        <v>67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6"/>
    </row>
    <row r="4" s="69" customFormat="1" ht="15.9" customHeight="1" spans="1:15">
      <c r="A4" s="4" t="s">
        <v>4</v>
      </c>
      <c r="B4" s="4"/>
      <c r="C4" s="4" t="s">
        <v>7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6"/>
    </row>
    <row r="5" s="69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6"/>
    </row>
    <row r="6" s="69" customFormat="1" ht="15.9" customHeight="1" spans="1:15">
      <c r="A6" s="7"/>
      <c r="B6" s="8"/>
      <c r="C6" s="9" t="s">
        <v>15</v>
      </c>
      <c r="D6" s="9"/>
      <c r="E6" s="11">
        <v>130.46</v>
      </c>
      <c r="F6" s="11">
        <v>20</v>
      </c>
      <c r="G6" s="11"/>
      <c r="H6" s="11">
        <v>20</v>
      </c>
      <c r="I6" s="11"/>
      <c r="J6" s="4">
        <v>10</v>
      </c>
      <c r="K6" s="4"/>
      <c r="L6" s="27">
        <f t="shared" ref="L6:L9" si="0">IFERROR(H6/F6,"")</f>
        <v>1</v>
      </c>
      <c r="M6" s="27"/>
      <c r="N6" s="4">
        <f>IFERROR(L6*J6,"")</f>
        <v>10</v>
      </c>
      <c r="O6" s="28"/>
    </row>
    <row r="7" s="69" customFormat="1" ht="15.9" customHeight="1" spans="1:15">
      <c r="A7" s="7"/>
      <c r="B7" s="8"/>
      <c r="C7" s="4" t="s">
        <v>16</v>
      </c>
      <c r="D7" s="4"/>
      <c r="E7" s="11">
        <v>130.46</v>
      </c>
      <c r="F7" s="11">
        <v>20</v>
      </c>
      <c r="G7" s="11"/>
      <c r="H7" s="11">
        <v>20</v>
      </c>
      <c r="I7" s="11"/>
      <c r="J7" s="4" t="s">
        <v>17</v>
      </c>
      <c r="K7" s="4"/>
      <c r="L7" s="27">
        <f t="shared" si="0"/>
        <v>1</v>
      </c>
      <c r="M7" s="27"/>
      <c r="N7" s="4" t="s">
        <v>17</v>
      </c>
      <c r="O7" s="28"/>
    </row>
    <row r="8" s="69" customFormat="1" ht="15.9" customHeight="1" spans="1:15">
      <c r="A8" s="12"/>
      <c r="B8" s="13"/>
      <c r="C8" s="14" t="s">
        <v>18</v>
      </c>
      <c r="D8" s="14"/>
      <c r="E8" s="10"/>
      <c r="F8" s="10"/>
      <c r="G8" s="10"/>
      <c r="H8" s="10"/>
      <c r="I8" s="10"/>
      <c r="J8" s="4" t="s">
        <v>17</v>
      </c>
      <c r="K8" s="4"/>
      <c r="L8" s="27" t="str">
        <f t="shared" si="0"/>
        <v/>
      </c>
      <c r="M8" s="27"/>
      <c r="N8" s="4" t="s">
        <v>17</v>
      </c>
      <c r="O8" s="28"/>
    </row>
    <row r="9" s="69" customFormat="1" ht="15.9" customHeight="1" spans="1:15">
      <c r="A9" s="15"/>
      <c r="B9" s="15"/>
      <c r="C9" s="14" t="s">
        <v>19</v>
      </c>
      <c r="D9" s="14"/>
      <c r="E9" s="10"/>
      <c r="F9" s="10"/>
      <c r="G9" s="10"/>
      <c r="H9" s="10"/>
      <c r="I9" s="10"/>
      <c r="J9" s="4" t="s">
        <v>17</v>
      </c>
      <c r="K9" s="4"/>
      <c r="L9" s="27" t="str">
        <f t="shared" si="0"/>
        <v/>
      </c>
      <c r="M9" s="27"/>
      <c r="N9" s="4" t="s">
        <v>17</v>
      </c>
      <c r="O9" s="28"/>
    </row>
    <row r="10" s="69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6"/>
    </row>
    <row r="11" s="69" customFormat="1" ht="61" customHeight="1" spans="1:15">
      <c r="A11" s="4"/>
      <c r="B11" s="16" t="s">
        <v>68</v>
      </c>
      <c r="C11" s="16"/>
      <c r="D11" s="16"/>
      <c r="E11" s="16"/>
      <c r="F11" s="16"/>
      <c r="G11" s="16"/>
      <c r="H11" s="16" t="s">
        <v>69</v>
      </c>
      <c r="I11" s="16"/>
      <c r="J11" s="16"/>
      <c r="K11" s="16"/>
      <c r="L11" s="16"/>
      <c r="M11" s="16"/>
      <c r="N11" s="16"/>
      <c r="O11" s="29"/>
    </row>
    <row r="12" s="69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6"/>
    </row>
    <row r="13" s="69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6"/>
    </row>
    <row r="14" s="69" customFormat="1" ht="28.45" customHeight="1" spans="1:15">
      <c r="A14" s="4"/>
      <c r="B14" s="4" t="s">
        <v>32</v>
      </c>
      <c r="C14" s="4" t="s">
        <v>33</v>
      </c>
      <c r="D14" s="17" t="s">
        <v>70</v>
      </c>
      <c r="E14" s="17"/>
      <c r="F14" s="17"/>
      <c r="G14" s="59" t="s">
        <v>71</v>
      </c>
      <c r="H14" s="59" t="s">
        <v>72</v>
      </c>
      <c r="I14" s="4">
        <v>10</v>
      </c>
      <c r="J14" s="4"/>
      <c r="K14" s="4">
        <v>10</v>
      </c>
      <c r="L14" s="4"/>
      <c r="M14" s="4"/>
      <c r="N14" s="4"/>
      <c r="O14" s="26"/>
    </row>
    <row r="15" s="69" customFormat="1" ht="28.45" customHeight="1" spans="1:15">
      <c r="A15" s="4"/>
      <c r="B15" s="4"/>
      <c r="C15" s="4" t="s">
        <v>40</v>
      </c>
      <c r="D15" s="17" t="s">
        <v>73</v>
      </c>
      <c r="E15" s="17"/>
      <c r="F15" s="17"/>
      <c r="G15" s="130">
        <v>1</v>
      </c>
      <c r="H15" s="130">
        <v>1</v>
      </c>
      <c r="I15" s="4">
        <v>10</v>
      </c>
      <c r="J15" s="4"/>
      <c r="K15" s="4">
        <v>10</v>
      </c>
      <c r="L15" s="4"/>
      <c r="M15" s="4"/>
      <c r="N15" s="4"/>
      <c r="O15" s="26"/>
    </row>
    <row r="16" s="69" customFormat="1" ht="28.45" customHeight="1" spans="1:15">
      <c r="A16" s="4"/>
      <c r="B16" s="4"/>
      <c r="C16" s="4"/>
      <c r="D16" s="17" t="s">
        <v>74</v>
      </c>
      <c r="E16" s="17"/>
      <c r="F16" s="17"/>
      <c r="G16" s="130">
        <v>1</v>
      </c>
      <c r="H16" s="130">
        <v>1</v>
      </c>
      <c r="I16" s="4">
        <v>10</v>
      </c>
      <c r="J16" s="4"/>
      <c r="K16" s="4">
        <v>10</v>
      </c>
      <c r="L16" s="4"/>
      <c r="M16" s="4"/>
      <c r="N16" s="4"/>
      <c r="O16" s="26"/>
    </row>
    <row r="17" s="69" customFormat="1" ht="28.45" customHeight="1" spans="1:15">
      <c r="A17" s="4"/>
      <c r="B17" s="4"/>
      <c r="C17" s="4" t="s">
        <v>45</v>
      </c>
      <c r="D17" s="17" t="s">
        <v>46</v>
      </c>
      <c r="E17" s="17"/>
      <c r="F17" s="17"/>
      <c r="G17" s="130">
        <v>1</v>
      </c>
      <c r="H17" s="130">
        <v>1</v>
      </c>
      <c r="I17" s="4">
        <v>10</v>
      </c>
      <c r="J17" s="4"/>
      <c r="K17" s="4">
        <v>10</v>
      </c>
      <c r="L17" s="4"/>
      <c r="M17" s="4"/>
      <c r="N17" s="4"/>
      <c r="O17" s="26"/>
    </row>
    <row r="18" s="69" customFormat="1" ht="28.45" customHeight="1" spans="1:15">
      <c r="A18" s="4"/>
      <c r="B18" s="4"/>
      <c r="C18" s="4" t="s">
        <v>47</v>
      </c>
      <c r="D18" s="17" t="s">
        <v>75</v>
      </c>
      <c r="E18" s="17"/>
      <c r="F18" s="17"/>
      <c r="G18" s="54" t="s">
        <v>76</v>
      </c>
      <c r="H18" s="54" t="s">
        <v>76</v>
      </c>
      <c r="I18" s="4">
        <v>10</v>
      </c>
      <c r="J18" s="4"/>
      <c r="K18" s="4">
        <v>10</v>
      </c>
      <c r="L18" s="4"/>
      <c r="M18" s="4"/>
      <c r="N18" s="4"/>
      <c r="O18" s="31"/>
    </row>
    <row r="19" s="69" customFormat="1" ht="28.45" customHeight="1" spans="1:15">
      <c r="A19" s="4"/>
      <c r="B19" s="4" t="s">
        <v>50</v>
      </c>
      <c r="C19" s="4" t="s">
        <v>51</v>
      </c>
      <c r="D19" s="17"/>
      <c r="E19" s="17"/>
      <c r="F19" s="17"/>
      <c r="G19" s="4"/>
      <c r="H19" s="4"/>
      <c r="I19" s="4"/>
      <c r="J19" s="4"/>
      <c r="K19" s="4" t="str">
        <f>IFERROR(H19/G19*I19,"")</f>
        <v/>
      </c>
      <c r="L19" s="4"/>
      <c r="M19" s="4"/>
      <c r="N19" s="4"/>
      <c r="O19" s="26"/>
    </row>
    <row r="20" s="69" customFormat="1" ht="28.45" customHeight="1" spans="1:15">
      <c r="A20" s="4"/>
      <c r="B20" s="4"/>
      <c r="C20" s="4" t="s">
        <v>52</v>
      </c>
      <c r="D20" s="17" t="s">
        <v>77</v>
      </c>
      <c r="E20" s="17"/>
      <c r="F20" s="17"/>
      <c r="G20" s="59" t="s">
        <v>44</v>
      </c>
      <c r="H20" s="23">
        <v>0.95</v>
      </c>
      <c r="I20" s="4">
        <v>10</v>
      </c>
      <c r="J20" s="4"/>
      <c r="K20" s="4">
        <v>10</v>
      </c>
      <c r="L20" s="4"/>
      <c r="M20" s="4"/>
      <c r="N20" s="4"/>
      <c r="O20" s="26"/>
    </row>
    <row r="21" s="69" customFormat="1" ht="28.45" customHeight="1" spans="1:15">
      <c r="A21" s="4"/>
      <c r="B21" s="4"/>
      <c r="C21" s="4" t="s">
        <v>55</v>
      </c>
      <c r="D21" s="17" t="s">
        <v>78</v>
      </c>
      <c r="E21" s="17"/>
      <c r="F21" s="17"/>
      <c r="G21" s="127">
        <v>1</v>
      </c>
      <c r="H21" s="130">
        <v>0.9</v>
      </c>
      <c r="I21" s="4">
        <v>10</v>
      </c>
      <c r="J21" s="4"/>
      <c r="K21" s="4">
        <v>9</v>
      </c>
      <c r="L21" s="4"/>
      <c r="M21" s="4"/>
      <c r="N21" s="4"/>
      <c r="O21" s="26"/>
    </row>
    <row r="22" s="69" customFormat="1" ht="28.45" customHeight="1" spans="1:15">
      <c r="A22" s="4"/>
      <c r="B22" s="4"/>
      <c r="C22" s="4" t="s">
        <v>57</v>
      </c>
      <c r="D22" s="17" t="s">
        <v>79</v>
      </c>
      <c r="E22" s="17"/>
      <c r="F22" s="17"/>
      <c r="G22" s="130" t="s">
        <v>80</v>
      </c>
      <c r="H22" s="130" t="s">
        <v>81</v>
      </c>
      <c r="I22" s="4">
        <v>10</v>
      </c>
      <c r="J22" s="4"/>
      <c r="K22" s="4">
        <v>10</v>
      </c>
      <c r="L22" s="4"/>
      <c r="M22" s="4"/>
      <c r="N22" s="4"/>
      <c r="O22" s="26"/>
    </row>
    <row r="23" s="69" customFormat="1" ht="28.45" customHeight="1" spans="1:15">
      <c r="A23" s="4"/>
      <c r="B23" s="4" t="s">
        <v>63</v>
      </c>
      <c r="C23" s="4" t="s">
        <v>64</v>
      </c>
      <c r="D23" s="17" t="s">
        <v>82</v>
      </c>
      <c r="E23" s="17"/>
      <c r="F23" s="17"/>
      <c r="G23" s="130" t="s">
        <v>83</v>
      </c>
      <c r="H23" s="130">
        <v>0.9</v>
      </c>
      <c r="I23" s="4">
        <v>10</v>
      </c>
      <c r="J23" s="4"/>
      <c r="K23" s="4">
        <v>10</v>
      </c>
      <c r="L23" s="4"/>
      <c r="M23" s="4"/>
      <c r="N23" s="4"/>
      <c r="O23" s="26"/>
    </row>
    <row r="24" s="69" customFormat="1" ht="15.9" customHeight="1" spans="1:15">
      <c r="A24" s="24" t="s">
        <v>66</v>
      </c>
      <c r="B24" s="24"/>
      <c r="C24" s="24"/>
      <c r="D24" s="24"/>
      <c r="E24" s="24"/>
      <c r="F24" s="24"/>
      <c r="G24" s="24"/>
      <c r="H24" s="24"/>
      <c r="I24" s="24">
        <f>SUM(I14:J23)+J6</f>
        <v>100</v>
      </c>
      <c r="J24" s="24"/>
      <c r="K24" s="4">
        <v>99</v>
      </c>
      <c r="L24" s="4"/>
      <c r="M24" s="15"/>
      <c r="N24" s="15"/>
      <c r="O24" s="26"/>
    </row>
    <row r="25" s="69" customFormat="1" spans="1: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9"/>
    </row>
    <row r="26" s="69" customFormat="1" spans="1: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9"/>
    </row>
  </sheetData>
  <mergeCells count="9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A10:A11"/>
    <mergeCell ref="A12:A23"/>
    <mergeCell ref="B12:B13"/>
    <mergeCell ref="B14:B18"/>
    <mergeCell ref="B19:B22"/>
    <mergeCell ref="C12:C13"/>
    <mergeCell ref="C15:C16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workbookViewId="0">
      <selection activeCell="C3" sqref="C3:N3"/>
    </sheetView>
  </sheetViews>
  <sheetFormatPr defaultColWidth="9" defaultRowHeight="13.5"/>
  <cols>
    <col min="1" max="2" width="5.88333333333333" style="1" customWidth="1"/>
    <col min="3" max="3" width="9.44166666666667" style="1" customWidth="1"/>
    <col min="4" max="4" width="7.44166666666667" style="1" customWidth="1"/>
    <col min="5" max="5" width="11.6666666666667" style="1" customWidth="1"/>
    <col min="6" max="6" width="6.66666666666667" style="1" customWidth="1"/>
    <col min="7" max="7" width="17" style="1" customWidth="1"/>
    <col min="8" max="8" width="19" style="1" customWidth="1"/>
    <col min="9" max="12" width="5.55833333333333" style="1" customWidth="1"/>
    <col min="13" max="13" width="4.44166666666667" style="1" customWidth="1"/>
    <col min="14" max="14" width="6.66666666666667" style="1" customWidth="1"/>
    <col min="15" max="15" width="48.4416666666667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</row>
    <row r="3" s="1" customFormat="1" ht="15.9" customHeight="1" spans="1:15">
      <c r="A3" s="4" t="s">
        <v>2</v>
      </c>
      <c r="B3" s="4"/>
      <c r="C3" s="4" t="s">
        <v>84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6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6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6"/>
    </row>
    <row r="6" s="1" customFormat="1" ht="15.9" customHeight="1" spans="1:15">
      <c r="A6" s="7"/>
      <c r="B6" s="8"/>
      <c r="C6" s="9" t="s">
        <v>15</v>
      </c>
      <c r="D6" s="9"/>
      <c r="E6" s="11">
        <v>117.4</v>
      </c>
      <c r="F6" s="10">
        <v>117.4</v>
      </c>
      <c r="G6" s="10"/>
      <c r="H6" s="10">
        <v>117.4</v>
      </c>
      <c r="I6" s="10"/>
      <c r="J6" s="4">
        <v>10</v>
      </c>
      <c r="K6" s="4"/>
      <c r="L6" s="27">
        <f t="shared" ref="L6:L9" si="0">IFERROR(H6/F6,"")</f>
        <v>1</v>
      </c>
      <c r="M6" s="27"/>
      <c r="N6" s="4">
        <f>IFERROR(L6*J6,"")</f>
        <v>10</v>
      </c>
      <c r="O6" s="28"/>
    </row>
    <row r="7" s="1" customFormat="1" ht="15.9" customHeight="1" spans="1:15">
      <c r="A7" s="7"/>
      <c r="B7" s="8"/>
      <c r="C7" s="4" t="s">
        <v>16</v>
      </c>
      <c r="D7" s="4"/>
      <c r="E7" s="11">
        <v>117.4</v>
      </c>
      <c r="F7" s="10">
        <v>117.4</v>
      </c>
      <c r="G7" s="10"/>
      <c r="H7" s="10">
        <v>117.4</v>
      </c>
      <c r="I7" s="10"/>
      <c r="J7" s="4" t="s">
        <v>17</v>
      </c>
      <c r="K7" s="4"/>
      <c r="L7" s="27">
        <f t="shared" si="0"/>
        <v>1</v>
      </c>
      <c r="M7" s="27"/>
      <c r="N7" s="4" t="s">
        <v>17</v>
      </c>
      <c r="O7" s="28"/>
    </row>
    <row r="8" s="1" customFormat="1" ht="15.9" customHeight="1" spans="1:15">
      <c r="A8" s="12"/>
      <c r="B8" s="13"/>
      <c r="C8" s="14" t="s">
        <v>18</v>
      </c>
      <c r="D8" s="14"/>
      <c r="E8" s="10"/>
      <c r="F8" s="10"/>
      <c r="G8" s="10"/>
      <c r="H8" s="10"/>
      <c r="I8" s="10"/>
      <c r="J8" s="4" t="s">
        <v>17</v>
      </c>
      <c r="K8" s="4"/>
      <c r="L8" s="27" t="str">
        <f t="shared" si="0"/>
        <v/>
      </c>
      <c r="M8" s="27"/>
      <c r="N8" s="4" t="s">
        <v>17</v>
      </c>
      <c r="O8" s="28"/>
    </row>
    <row r="9" s="1" customFormat="1" ht="15.9" customHeight="1" spans="1:15">
      <c r="A9" s="15"/>
      <c r="B9" s="15"/>
      <c r="C9" s="14" t="s">
        <v>19</v>
      </c>
      <c r="D9" s="14"/>
      <c r="E9" s="10"/>
      <c r="F9" s="10"/>
      <c r="G9" s="10"/>
      <c r="H9" s="10"/>
      <c r="I9" s="10"/>
      <c r="J9" s="4" t="s">
        <v>17</v>
      </c>
      <c r="K9" s="4"/>
      <c r="L9" s="27" t="str">
        <f t="shared" si="0"/>
        <v/>
      </c>
      <c r="M9" s="27"/>
      <c r="N9" s="4" t="s">
        <v>17</v>
      </c>
      <c r="O9" s="28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6"/>
    </row>
    <row r="11" s="1" customFormat="1" ht="25.9" customHeight="1" spans="1:15">
      <c r="A11" s="4"/>
      <c r="B11" s="16" t="s">
        <v>85</v>
      </c>
      <c r="C11" s="16"/>
      <c r="D11" s="16"/>
      <c r="E11" s="16"/>
      <c r="F11" s="16"/>
      <c r="G11" s="16"/>
      <c r="H11" s="16" t="s">
        <v>86</v>
      </c>
      <c r="I11" s="16"/>
      <c r="J11" s="16"/>
      <c r="K11" s="16"/>
      <c r="L11" s="16"/>
      <c r="M11" s="16"/>
      <c r="N11" s="16"/>
      <c r="O11" s="29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6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6"/>
    </row>
    <row r="14" s="1" customFormat="1" ht="20" customHeight="1" spans="1:15">
      <c r="A14" s="4"/>
      <c r="B14" s="4" t="s">
        <v>32</v>
      </c>
      <c r="C14" s="4" t="s">
        <v>33</v>
      </c>
      <c r="D14" s="17" t="s">
        <v>87</v>
      </c>
      <c r="E14" s="17"/>
      <c r="F14" s="17"/>
      <c r="G14" s="34" t="s">
        <v>88</v>
      </c>
      <c r="H14" s="34" t="s">
        <v>89</v>
      </c>
      <c r="I14" s="4">
        <v>6</v>
      </c>
      <c r="J14" s="4"/>
      <c r="K14" s="4">
        <v>6</v>
      </c>
      <c r="L14" s="4"/>
      <c r="M14" s="4"/>
      <c r="N14" s="4"/>
      <c r="O14" s="26"/>
    </row>
    <row r="15" s="1" customFormat="1" ht="20" customHeight="1" spans="1:15">
      <c r="A15" s="4"/>
      <c r="B15" s="4"/>
      <c r="C15" s="4"/>
      <c r="D15" s="17" t="s">
        <v>90</v>
      </c>
      <c r="E15" s="17"/>
      <c r="F15" s="17"/>
      <c r="G15" s="34" t="s">
        <v>91</v>
      </c>
      <c r="H15" s="34" t="s">
        <v>92</v>
      </c>
      <c r="I15" s="4">
        <v>7</v>
      </c>
      <c r="J15" s="4"/>
      <c r="K15" s="4">
        <v>7</v>
      </c>
      <c r="L15" s="4"/>
      <c r="M15" s="4"/>
      <c r="N15" s="4"/>
      <c r="O15" s="26"/>
    </row>
    <row r="16" s="1" customFormat="1" ht="20" customHeight="1" spans="1:15">
      <c r="A16" s="4"/>
      <c r="B16" s="4"/>
      <c r="C16" s="4" t="s">
        <v>40</v>
      </c>
      <c r="D16" s="17" t="s">
        <v>93</v>
      </c>
      <c r="E16" s="17"/>
      <c r="F16" s="17"/>
      <c r="G16" s="64">
        <v>1</v>
      </c>
      <c r="H16" s="64">
        <v>1</v>
      </c>
      <c r="I16" s="4">
        <v>6</v>
      </c>
      <c r="J16" s="4"/>
      <c r="K16" s="4">
        <v>6</v>
      </c>
      <c r="L16" s="4"/>
      <c r="M16" s="4"/>
      <c r="N16" s="4"/>
      <c r="O16" s="26"/>
    </row>
    <row r="17" s="1" customFormat="1" ht="20" customHeight="1" spans="1:15">
      <c r="A17" s="4"/>
      <c r="B17" s="4"/>
      <c r="C17" s="4"/>
      <c r="D17" s="17" t="s">
        <v>94</v>
      </c>
      <c r="E17" s="17"/>
      <c r="F17" s="17"/>
      <c r="G17" s="64">
        <v>1</v>
      </c>
      <c r="H17" s="64">
        <v>1</v>
      </c>
      <c r="I17" s="4">
        <v>7</v>
      </c>
      <c r="J17" s="4"/>
      <c r="K17" s="4">
        <v>7</v>
      </c>
      <c r="L17" s="4"/>
      <c r="M17" s="4"/>
      <c r="N17" s="4"/>
      <c r="O17" s="26"/>
    </row>
    <row r="18" s="1" customFormat="1" ht="20" customHeight="1" spans="1:15">
      <c r="A18" s="4"/>
      <c r="B18" s="4"/>
      <c r="C18" s="4" t="s">
        <v>45</v>
      </c>
      <c r="D18" s="17" t="s">
        <v>95</v>
      </c>
      <c r="E18" s="17"/>
      <c r="F18" s="17"/>
      <c r="G18" s="135">
        <v>44013</v>
      </c>
      <c r="H18" s="135">
        <v>44013</v>
      </c>
      <c r="I18" s="4">
        <v>6</v>
      </c>
      <c r="J18" s="4"/>
      <c r="K18" s="4">
        <v>6</v>
      </c>
      <c r="L18" s="4"/>
      <c r="M18" s="4"/>
      <c r="N18" s="4"/>
      <c r="O18" s="26"/>
    </row>
    <row r="19" s="1" customFormat="1" ht="20" customHeight="1" spans="1:15">
      <c r="A19" s="4"/>
      <c r="B19" s="4"/>
      <c r="C19" s="4"/>
      <c r="D19" s="17" t="s">
        <v>96</v>
      </c>
      <c r="E19" s="17"/>
      <c r="F19" s="17"/>
      <c r="G19" s="64" t="s">
        <v>97</v>
      </c>
      <c r="H19" s="64" t="s">
        <v>97</v>
      </c>
      <c r="I19" s="4">
        <v>6</v>
      </c>
      <c r="J19" s="4"/>
      <c r="K19" s="4">
        <v>6</v>
      </c>
      <c r="L19" s="4"/>
      <c r="M19" s="4"/>
      <c r="N19" s="4"/>
      <c r="O19" s="26"/>
    </row>
    <row r="20" s="1" customFormat="1" ht="20" customHeight="1" spans="1:15">
      <c r="A20" s="4"/>
      <c r="B20" s="4"/>
      <c r="C20" s="4" t="s">
        <v>47</v>
      </c>
      <c r="D20" s="17" t="s">
        <v>98</v>
      </c>
      <c r="E20" s="17"/>
      <c r="F20" s="17"/>
      <c r="G20" s="64" t="s">
        <v>99</v>
      </c>
      <c r="H20" s="64" t="s">
        <v>99</v>
      </c>
      <c r="I20" s="4">
        <v>6</v>
      </c>
      <c r="J20" s="4"/>
      <c r="K20" s="4">
        <v>6</v>
      </c>
      <c r="L20" s="4"/>
      <c r="M20" s="4"/>
      <c r="N20" s="4"/>
      <c r="O20" s="31"/>
    </row>
    <row r="21" s="1" customFormat="1" ht="20" customHeight="1" spans="1:15">
      <c r="A21" s="4"/>
      <c r="B21" s="4"/>
      <c r="C21" s="4"/>
      <c r="D21" s="17" t="s">
        <v>100</v>
      </c>
      <c r="E21" s="17"/>
      <c r="F21" s="17"/>
      <c r="G21" s="34" t="s">
        <v>99</v>
      </c>
      <c r="H21" s="34" t="s">
        <v>99</v>
      </c>
      <c r="I21" s="4">
        <v>6</v>
      </c>
      <c r="J21" s="4"/>
      <c r="K21" s="4">
        <v>6</v>
      </c>
      <c r="L21" s="4"/>
      <c r="M21" s="4"/>
      <c r="N21" s="4"/>
      <c r="O21" s="26"/>
    </row>
    <row r="22" s="1" customFormat="1" ht="25" customHeight="1" spans="1:15">
      <c r="A22" s="4"/>
      <c r="B22" s="4" t="s">
        <v>50</v>
      </c>
      <c r="C22" s="4" t="s">
        <v>51</v>
      </c>
      <c r="D22" s="17"/>
      <c r="E22" s="17"/>
      <c r="F22" s="17"/>
      <c r="G22" s="54"/>
      <c r="H22" s="136"/>
      <c r="I22" s="4"/>
      <c r="J22" s="4"/>
      <c r="K22" s="4" t="str">
        <f>IFERROR(H26/G26*I22,"")</f>
        <v/>
      </c>
      <c r="L22" s="4"/>
      <c r="M22" s="4"/>
      <c r="N22" s="4"/>
      <c r="O22" s="26"/>
    </row>
    <row r="23" s="1" customFormat="1" ht="25" customHeight="1" spans="1:15">
      <c r="A23" s="4"/>
      <c r="B23" s="4"/>
      <c r="C23" s="4" t="s">
        <v>52</v>
      </c>
      <c r="D23" s="17" t="s">
        <v>101</v>
      </c>
      <c r="E23" s="17"/>
      <c r="F23" s="17"/>
      <c r="G23" s="64" t="s">
        <v>54</v>
      </c>
      <c r="H23" s="64">
        <v>0.95</v>
      </c>
      <c r="I23" s="4">
        <v>15</v>
      </c>
      <c r="J23" s="4"/>
      <c r="K23" s="4">
        <f>15*0.95</f>
        <v>14.25</v>
      </c>
      <c r="L23" s="4"/>
      <c r="M23" s="4"/>
      <c r="N23" s="4"/>
      <c r="O23" s="26"/>
    </row>
    <row r="24" s="1" customFormat="1" ht="25" customHeight="1" spans="1:15">
      <c r="A24" s="4"/>
      <c r="B24" s="4"/>
      <c r="C24" s="4" t="s">
        <v>55</v>
      </c>
      <c r="D24" s="17"/>
      <c r="E24" s="17"/>
      <c r="F24" s="17"/>
      <c r="G24" s="136"/>
      <c r="H24" s="54"/>
      <c r="I24" s="4"/>
      <c r="J24" s="4"/>
      <c r="K24" s="4" t="str">
        <f>IFERROR(#REF!/#REF!*I24,"")</f>
        <v/>
      </c>
      <c r="L24" s="4"/>
      <c r="M24" s="4"/>
      <c r="N24" s="4"/>
      <c r="O24" s="26"/>
    </row>
    <row r="25" s="1" customFormat="1" ht="25" customHeight="1" spans="1:15">
      <c r="A25" s="4"/>
      <c r="B25" s="4"/>
      <c r="C25" s="4" t="s">
        <v>57</v>
      </c>
      <c r="D25" s="17" t="s">
        <v>79</v>
      </c>
      <c r="E25" s="17"/>
      <c r="F25" s="17"/>
      <c r="G25" s="64" t="s">
        <v>61</v>
      </c>
      <c r="H25" s="34" t="s">
        <v>62</v>
      </c>
      <c r="I25" s="4">
        <v>15</v>
      </c>
      <c r="J25" s="4"/>
      <c r="K25" s="4">
        <v>15</v>
      </c>
      <c r="L25" s="4"/>
      <c r="M25" s="4"/>
      <c r="N25" s="4"/>
      <c r="O25" s="26"/>
    </row>
    <row r="26" s="1" customFormat="1" ht="25" customHeight="1" spans="1:15">
      <c r="A26" s="4"/>
      <c r="B26" s="4" t="s">
        <v>63</v>
      </c>
      <c r="C26" s="4" t="s">
        <v>64</v>
      </c>
      <c r="D26" s="17" t="s">
        <v>82</v>
      </c>
      <c r="E26" s="17"/>
      <c r="F26" s="17"/>
      <c r="G26" s="64" t="s">
        <v>44</v>
      </c>
      <c r="H26" s="64">
        <v>0.95</v>
      </c>
      <c r="I26" s="4">
        <v>10</v>
      </c>
      <c r="J26" s="4"/>
      <c r="K26" s="4">
        <v>10</v>
      </c>
      <c r="L26" s="4"/>
      <c r="M26" s="4"/>
      <c r="N26" s="4"/>
      <c r="O26" s="26"/>
    </row>
    <row r="27" s="1" customFormat="1" ht="15.9" customHeight="1" spans="1:15">
      <c r="A27" s="24" t="s">
        <v>66</v>
      </c>
      <c r="B27" s="24"/>
      <c r="C27" s="24"/>
      <c r="D27" s="24"/>
      <c r="E27" s="24"/>
      <c r="F27" s="24"/>
      <c r="G27" s="24"/>
      <c r="H27" s="24"/>
      <c r="I27" s="24">
        <f>SUM(I14:J26)+J6</f>
        <v>100</v>
      </c>
      <c r="J27" s="24"/>
      <c r="K27" s="4">
        <v>99.25</v>
      </c>
      <c r="L27" s="4"/>
      <c r="M27" s="15"/>
      <c r="N27" s="15"/>
      <c r="O27" s="26"/>
    </row>
  </sheetData>
  <mergeCells count="112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21"/>
    <mergeCell ref="B22:B25"/>
    <mergeCell ref="C12:C13"/>
    <mergeCell ref="C14:C15"/>
    <mergeCell ref="C16:C17"/>
    <mergeCell ref="C18:C19"/>
    <mergeCell ref="C20:C21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workbookViewId="0">
      <selection activeCell="C3" sqref="C3:N3"/>
    </sheetView>
  </sheetViews>
  <sheetFormatPr defaultColWidth="9" defaultRowHeight="13.5"/>
  <cols>
    <col min="1" max="1" width="4" style="69" customWidth="1"/>
    <col min="2" max="2" width="4.10833333333333" style="69" customWidth="1"/>
    <col min="3" max="3" width="7.65833333333333" style="69" customWidth="1"/>
    <col min="4" max="4" width="7.44166666666667" style="69" customWidth="1"/>
    <col min="5" max="5" width="15" style="69" customWidth="1"/>
    <col min="6" max="6" width="5.89166666666667" style="69" customWidth="1"/>
    <col min="7" max="8" width="15.4416666666667" style="69" customWidth="1"/>
    <col min="9" max="9" width="4.65833333333333" style="69" customWidth="1"/>
    <col min="10" max="10" width="5.89166666666667" style="69" customWidth="1"/>
    <col min="11" max="11" width="6.33333333333333" style="69" customWidth="1"/>
    <col min="12" max="13" width="4.33333333333333" style="69" customWidth="1"/>
    <col min="14" max="14" width="6.65833333333333" style="69" customWidth="1"/>
    <col min="15" max="15" width="48.3333333333333" style="69" customWidth="1"/>
    <col min="16" max="16384" width="9" style="69"/>
  </cols>
  <sheetData>
    <row r="1" s="69" customFormat="1" ht="20.45" customHeight="1" spans="1:1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="69" customFormat="1" ht="15.9" customHeight="1" spans="1:1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89"/>
    </row>
    <row r="3" s="69" customFormat="1" ht="15.9" customHeight="1" spans="1:15">
      <c r="A3" s="54" t="s">
        <v>2</v>
      </c>
      <c r="B3" s="54"/>
      <c r="C3" s="54" t="s">
        <v>102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90"/>
    </row>
    <row r="4" s="69" customFormat="1" ht="15.9" customHeight="1" spans="1:15">
      <c r="A4" s="54" t="s">
        <v>4</v>
      </c>
      <c r="B4" s="54"/>
      <c r="C4" s="54" t="s">
        <v>103</v>
      </c>
      <c r="D4" s="54"/>
      <c r="E4" s="54"/>
      <c r="F4" s="54"/>
      <c r="G4" s="54"/>
      <c r="H4" s="54" t="s">
        <v>6</v>
      </c>
      <c r="I4" s="54"/>
      <c r="J4" s="54" t="s">
        <v>103</v>
      </c>
      <c r="K4" s="54"/>
      <c r="L4" s="54"/>
      <c r="M4" s="54"/>
      <c r="N4" s="54"/>
      <c r="O4" s="90"/>
    </row>
    <row r="5" s="69" customFormat="1" ht="15.9" customHeight="1" spans="1:15">
      <c r="A5" s="72" t="s">
        <v>8</v>
      </c>
      <c r="B5" s="73"/>
      <c r="C5" s="54"/>
      <c r="D5" s="54"/>
      <c r="E5" s="54" t="s">
        <v>9</v>
      </c>
      <c r="F5" s="54" t="s">
        <v>10</v>
      </c>
      <c r="G5" s="54"/>
      <c r="H5" s="54" t="s">
        <v>11</v>
      </c>
      <c r="I5" s="54"/>
      <c r="J5" s="54" t="s">
        <v>12</v>
      </c>
      <c r="K5" s="54"/>
      <c r="L5" s="54" t="s">
        <v>13</v>
      </c>
      <c r="M5" s="54"/>
      <c r="N5" s="54" t="s">
        <v>14</v>
      </c>
      <c r="O5" s="90"/>
    </row>
    <row r="6" s="69" customFormat="1" ht="15.9" customHeight="1" spans="1:15">
      <c r="A6" s="74"/>
      <c r="B6" s="75"/>
      <c r="C6" s="76" t="s">
        <v>15</v>
      </c>
      <c r="D6" s="76"/>
      <c r="E6" s="77">
        <v>1024.6</v>
      </c>
      <c r="F6" s="77">
        <v>1024.6</v>
      </c>
      <c r="G6" s="77"/>
      <c r="H6" s="77">
        <v>908.66</v>
      </c>
      <c r="I6" s="77"/>
      <c r="J6" s="54">
        <v>10</v>
      </c>
      <c r="K6" s="54"/>
      <c r="L6" s="91">
        <f t="shared" ref="L6:L9" si="0">IFERROR(H6/F6,"")</f>
        <v>0.886843646300996</v>
      </c>
      <c r="M6" s="91"/>
      <c r="N6" s="54">
        <f>IFERROR(L6*J6,"")</f>
        <v>8.86843646300995</v>
      </c>
      <c r="O6" s="92"/>
    </row>
    <row r="7" s="69" customFormat="1" ht="15.9" customHeight="1" spans="1:15">
      <c r="A7" s="74"/>
      <c r="B7" s="75"/>
      <c r="C7" s="54" t="s">
        <v>16</v>
      </c>
      <c r="D7" s="54"/>
      <c r="E7" s="77">
        <v>1024.6</v>
      </c>
      <c r="F7" s="77">
        <v>1024.6</v>
      </c>
      <c r="G7" s="77"/>
      <c r="H7" s="77">
        <v>908.66</v>
      </c>
      <c r="I7" s="77"/>
      <c r="J7" s="54" t="s">
        <v>17</v>
      </c>
      <c r="K7" s="54"/>
      <c r="L7" s="91">
        <f t="shared" si="0"/>
        <v>0.886843646300996</v>
      </c>
      <c r="M7" s="91"/>
      <c r="N7" s="54" t="s">
        <v>17</v>
      </c>
      <c r="O7" s="92"/>
    </row>
    <row r="8" s="69" customFormat="1" ht="15.9" customHeight="1" spans="1:15">
      <c r="A8" s="78"/>
      <c r="B8" s="79"/>
      <c r="C8" s="80" t="s">
        <v>18</v>
      </c>
      <c r="D8" s="80"/>
      <c r="E8" s="77"/>
      <c r="F8" s="77"/>
      <c r="G8" s="77"/>
      <c r="H8" s="77"/>
      <c r="I8" s="77"/>
      <c r="J8" s="54" t="s">
        <v>17</v>
      </c>
      <c r="K8" s="54"/>
      <c r="L8" s="91" t="str">
        <f t="shared" si="0"/>
        <v/>
      </c>
      <c r="M8" s="91"/>
      <c r="N8" s="54" t="s">
        <v>17</v>
      </c>
      <c r="O8" s="92"/>
    </row>
    <row r="9" s="69" customFormat="1" ht="15.9" customHeight="1" spans="1:15">
      <c r="A9" s="81"/>
      <c r="B9" s="81"/>
      <c r="C9" s="80" t="s">
        <v>19</v>
      </c>
      <c r="D9" s="80"/>
      <c r="E9" s="77"/>
      <c r="F9" s="77"/>
      <c r="G9" s="77"/>
      <c r="H9" s="77"/>
      <c r="I9" s="77"/>
      <c r="J9" s="54" t="s">
        <v>17</v>
      </c>
      <c r="K9" s="54"/>
      <c r="L9" s="91" t="str">
        <f t="shared" si="0"/>
        <v/>
      </c>
      <c r="M9" s="91"/>
      <c r="N9" s="54" t="s">
        <v>17</v>
      </c>
      <c r="O9" s="92"/>
    </row>
    <row r="10" s="69" customFormat="1" ht="15.9" customHeight="1" spans="1:15">
      <c r="A10" s="54" t="s">
        <v>20</v>
      </c>
      <c r="B10" s="54" t="s">
        <v>21</v>
      </c>
      <c r="C10" s="54"/>
      <c r="D10" s="54"/>
      <c r="E10" s="54"/>
      <c r="F10" s="54"/>
      <c r="G10" s="54"/>
      <c r="H10" s="54" t="s">
        <v>22</v>
      </c>
      <c r="I10" s="54"/>
      <c r="J10" s="54"/>
      <c r="K10" s="54"/>
      <c r="L10" s="54"/>
      <c r="M10" s="54"/>
      <c r="N10" s="54"/>
      <c r="O10" s="90"/>
    </row>
    <row r="11" s="69" customFormat="1" ht="72" customHeight="1" spans="1:15">
      <c r="A11" s="54"/>
      <c r="B11" s="82" t="s">
        <v>104</v>
      </c>
      <c r="C11" s="82"/>
      <c r="D11" s="82"/>
      <c r="E11" s="82"/>
      <c r="F11" s="82"/>
      <c r="G11" s="82"/>
      <c r="H11" s="54" t="s">
        <v>105</v>
      </c>
      <c r="I11" s="54"/>
      <c r="J11" s="54"/>
      <c r="K11" s="54"/>
      <c r="L11" s="54"/>
      <c r="M11" s="54"/>
      <c r="N11" s="54"/>
      <c r="O11" s="93"/>
    </row>
    <row r="12" s="69" customFormat="1" ht="15.9" customHeight="1" spans="1:15">
      <c r="A12" s="54" t="s">
        <v>25</v>
      </c>
      <c r="B12" s="54" t="s">
        <v>26</v>
      </c>
      <c r="C12" s="54" t="s">
        <v>27</v>
      </c>
      <c r="D12" s="54" t="s">
        <v>28</v>
      </c>
      <c r="E12" s="54"/>
      <c r="F12" s="54"/>
      <c r="G12" s="54" t="s">
        <v>29</v>
      </c>
      <c r="H12" s="54" t="s">
        <v>30</v>
      </c>
      <c r="I12" s="54" t="s">
        <v>12</v>
      </c>
      <c r="J12" s="54"/>
      <c r="K12" s="54" t="s">
        <v>14</v>
      </c>
      <c r="L12" s="54"/>
      <c r="M12" s="54" t="s">
        <v>31</v>
      </c>
      <c r="N12" s="54"/>
      <c r="O12" s="90"/>
    </row>
    <row r="13" s="69" customFormat="1" ht="32.1" customHeight="1" spans="1:1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90"/>
    </row>
    <row r="14" s="69" customFormat="1" ht="21.05" customHeight="1" spans="1:15">
      <c r="A14" s="54"/>
      <c r="B14" s="54" t="s">
        <v>32</v>
      </c>
      <c r="C14" s="54" t="s">
        <v>33</v>
      </c>
      <c r="D14" s="32" t="s">
        <v>106</v>
      </c>
      <c r="E14" s="33"/>
      <c r="F14" s="131"/>
      <c r="G14" s="59" t="s">
        <v>107</v>
      </c>
      <c r="H14" s="59" t="s">
        <v>108</v>
      </c>
      <c r="I14" s="54">
        <v>6</v>
      </c>
      <c r="J14" s="54"/>
      <c r="K14" s="54">
        <v>5.2</v>
      </c>
      <c r="L14" s="54"/>
      <c r="M14" s="54"/>
      <c r="N14" s="54"/>
      <c r="O14" s="90"/>
    </row>
    <row r="15" s="69" customFormat="1" ht="21.05" customHeight="1" spans="1:15">
      <c r="A15" s="54"/>
      <c r="B15" s="54"/>
      <c r="C15" s="54"/>
      <c r="D15" s="32" t="s">
        <v>109</v>
      </c>
      <c r="E15" s="33"/>
      <c r="F15" s="131"/>
      <c r="G15" s="59" t="s">
        <v>110</v>
      </c>
      <c r="H15" s="59" t="s">
        <v>111</v>
      </c>
      <c r="I15" s="54">
        <v>7</v>
      </c>
      <c r="J15" s="54"/>
      <c r="K15" s="54">
        <v>7</v>
      </c>
      <c r="L15" s="54"/>
      <c r="M15" s="54"/>
      <c r="N15" s="54"/>
      <c r="O15" s="90"/>
    </row>
    <row r="16" s="69" customFormat="1" ht="28" customHeight="1" spans="1:15">
      <c r="A16" s="54"/>
      <c r="B16" s="54"/>
      <c r="C16" s="54"/>
      <c r="D16" s="32" t="s">
        <v>112</v>
      </c>
      <c r="E16" s="33"/>
      <c r="F16" s="131"/>
      <c r="G16" s="59" t="s">
        <v>113</v>
      </c>
      <c r="H16" s="59" t="s">
        <v>114</v>
      </c>
      <c r="I16" s="54">
        <v>7</v>
      </c>
      <c r="J16" s="54"/>
      <c r="K16" s="54">
        <v>7</v>
      </c>
      <c r="L16" s="54"/>
      <c r="M16" s="54"/>
      <c r="N16" s="54"/>
      <c r="O16" s="90"/>
    </row>
    <row r="17" s="69" customFormat="1" ht="28" customHeight="1" spans="1:15">
      <c r="A17" s="54"/>
      <c r="B17" s="54"/>
      <c r="C17" s="132" t="s">
        <v>40</v>
      </c>
      <c r="D17" s="32" t="s">
        <v>115</v>
      </c>
      <c r="E17" s="33"/>
      <c r="F17" s="131"/>
      <c r="G17" s="127">
        <v>1</v>
      </c>
      <c r="H17" s="127">
        <v>1</v>
      </c>
      <c r="I17" s="54">
        <v>6</v>
      </c>
      <c r="J17" s="54"/>
      <c r="K17" s="54">
        <v>6</v>
      </c>
      <c r="L17" s="54"/>
      <c r="M17" s="54"/>
      <c r="N17" s="54"/>
      <c r="O17" s="90"/>
    </row>
    <row r="18" s="69" customFormat="1" ht="28" customHeight="1" spans="1:15">
      <c r="A18" s="54"/>
      <c r="B18" s="54"/>
      <c r="C18" s="133"/>
      <c r="D18" s="32" t="s">
        <v>116</v>
      </c>
      <c r="E18" s="33"/>
      <c r="F18" s="131"/>
      <c r="G18" s="127">
        <v>1</v>
      </c>
      <c r="H18" s="127">
        <v>1</v>
      </c>
      <c r="I18" s="54">
        <v>6</v>
      </c>
      <c r="J18" s="54"/>
      <c r="K18" s="54">
        <v>6</v>
      </c>
      <c r="L18" s="54"/>
      <c r="M18" s="54"/>
      <c r="N18" s="54"/>
      <c r="O18" s="90"/>
    </row>
    <row r="19" s="69" customFormat="1" ht="23" customHeight="1" spans="1:15">
      <c r="A19" s="54"/>
      <c r="B19" s="54"/>
      <c r="C19" s="54" t="s">
        <v>45</v>
      </c>
      <c r="D19" s="32" t="s">
        <v>95</v>
      </c>
      <c r="E19" s="33"/>
      <c r="F19" s="131"/>
      <c r="G19" s="128">
        <v>43831</v>
      </c>
      <c r="H19" s="128">
        <v>43831</v>
      </c>
      <c r="I19" s="54">
        <v>6</v>
      </c>
      <c r="J19" s="54"/>
      <c r="K19" s="54">
        <v>6</v>
      </c>
      <c r="L19" s="54"/>
      <c r="M19" s="54"/>
      <c r="N19" s="54"/>
      <c r="O19" s="90"/>
    </row>
    <row r="20" s="69" customFormat="1" ht="24.05" customHeight="1" spans="1:15">
      <c r="A20" s="54"/>
      <c r="B20" s="54"/>
      <c r="C20" s="54"/>
      <c r="D20" s="32" t="s">
        <v>117</v>
      </c>
      <c r="E20" s="33"/>
      <c r="F20" s="131"/>
      <c r="G20" s="128">
        <v>44196</v>
      </c>
      <c r="H20" s="128">
        <v>44196</v>
      </c>
      <c r="I20" s="54">
        <v>6</v>
      </c>
      <c r="J20" s="54"/>
      <c r="K20" s="54">
        <v>6</v>
      </c>
      <c r="L20" s="54"/>
      <c r="M20" s="54"/>
      <c r="N20" s="54"/>
      <c r="O20" s="90"/>
    </row>
    <row r="21" s="69" customFormat="1" ht="27.1" customHeight="1" spans="1:15">
      <c r="A21" s="54"/>
      <c r="B21" s="54"/>
      <c r="C21" s="54" t="s">
        <v>47</v>
      </c>
      <c r="D21" s="32" t="s">
        <v>118</v>
      </c>
      <c r="E21" s="33"/>
      <c r="F21" s="131"/>
      <c r="G21" s="127" t="s">
        <v>119</v>
      </c>
      <c r="H21" s="127" t="s">
        <v>119</v>
      </c>
      <c r="I21" s="54">
        <v>6</v>
      </c>
      <c r="J21" s="54"/>
      <c r="K21" s="54">
        <v>6</v>
      </c>
      <c r="L21" s="54"/>
      <c r="M21" s="54"/>
      <c r="N21" s="54"/>
      <c r="O21" s="96"/>
    </row>
    <row r="22" s="69" customFormat="1" ht="39.95" customHeight="1" spans="1:15">
      <c r="A22" s="54"/>
      <c r="B22" s="54" t="s">
        <v>50</v>
      </c>
      <c r="C22" s="54" t="s">
        <v>52</v>
      </c>
      <c r="D22" s="32" t="s">
        <v>120</v>
      </c>
      <c r="E22" s="33"/>
      <c r="F22" s="131"/>
      <c r="G22" s="59" t="s">
        <v>121</v>
      </c>
      <c r="H22" s="134">
        <v>0.9</v>
      </c>
      <c r="I22" s="54">
        <v>7</v>
      </c>
      <c r="J22" s="54"/>
      <c r="K22" s="54">
        <f>7*0.9</f>
        <v>6.3</v>
      </c>
      <c r="L22" s="54"/>
      <c r="M22" s="54"/>
      <c r="N22" s="54"/>
      <c r="O22" s="90"/>
    </row>
    <row r="23" s="69" customFormat="1" ht="39.95" customHeight="1" spans="1:15">
      <c r="A23" s="54"/>
      <c r="B23" s="54"/>
      <c r="C23" s="54"/>
      <c r="D23" s="32" t="s">
        <v>122</v>
      </c>
      <c r="E23" s="33"/>
      <c r="F23" s="131"/>
      <c r="G23" s="59" t="s">
        <v>123</v>
      </c>
      <c r="H23" s="134">
        <v>0.9</v>
      </c>
      <c r="I23" s="54">
        <v>7</v>
      </c>
      <c r="J23" s="54"/>
      <c r="K23" s="54">
        <v>6.3</v>
      </c>
      <c r="L23" s="54"/>
      <c r="M23" s="54"/>
      <c r="N23" s="54"/>
      <c r="O23" s="90"/>
    </row>
    <row r="24" s="69" customFormat="1" ht="39.95" customHeight="1" spans="1:15">
      <c r="A24" s="54"/>
      <c r="B24" s="54"/>
      <c r="C24" s="54"/>
      <c r="D24" s="32" t="s">
        <v>124</v>
      </c>
      <c r="E24" s="33"/>
      <c r="F24" s="131"/>
      <c r="G24" s="59" t="s">
        <v>125</v>
      </c>
      <c r="H24" s="134">
        <v>0.95</v>
      </c>
      <c r="I24" s="54">
        <v>8</v>
      </c>
      <c r="J24" s="54"/>
      <c r="K24" s="54">
        <f>8*0.95</f>
        <v>7.6</v>
      </c>
      <c r="L24" s="54"/>
      <c r="M24" s="54"/>
      <c r="N24" s="54"/>
      <c r="O24" s="90"/>
    </row>
    <row r="25" s="69" customFormat="1" ht="24.05" customHeight="1" spans="1:15">
      <c r="A25" s="54"/>
      <c r="B25" s="54"/>
      <c r="C25" s="54" t="s">
        <v>57</v>
      </c>
      <c r="D25" s="32" t="s">
        <v>60</v>
      </c>
      <c r="E25" s="33"/>
      <c r="F25" s="131"/>
      <c r="G25" s="130" t="s">
        <v>61</v>
      </c>
      <c r="H25" s="130" t="s">
        <v>62</v>
      </c>
      <c r="I25" s="54">
        <v>8</v>
      </c>
      <c r="J25" s="54"/>
      <c r="K25" s="54">
        <v>8</v>
      </c>
      <c r="L25" s="54"/>
      <c r="M25" s="54"/>
      <c r="N25" s="54"/>
      <c r="O25" s="90"/>
    </row>
    <row r="26" s="69" customFormat="1" ht="24.05" customHeight="1" spans="1:15">
      <c r="A26" s="54"/>
      <c r="B26" s="54" t="s">
        <v>63</v>
      </c>
      <c r="C26" s="54" t="s">
        <v>64</v>
      </c>
      <c r="D26" s="32" t="s">
        <v>126</v>
      </c>
      <c r="E26" s="33"/>
      <c r="F26" s="131"/>
      <c r="G26" s="130" t="s">
        <v>127</v>
      </c>
      <c r="H26" s="130">
        <v>0.93</v>
      </c>
      <c r="I26" s="54">
        <v>10</v>
      </c>
      <c r="J26" s="54"/>
      <c r="K26" s="54">
        <v>10</v>
      </c>
      <c r="L26" s="54"/>
      <c r="M26" s="54"/>
      <c r="N26" s="54"/>
      <c r="O26" s="90"/>
    </row>
    <row r="27" s="69" customFormat="1" ht="15.9" customHeight="1" spans="1:15">
      <c r="A27" s="59" t="s">
        <v>66</v>
      </c>
      <c r="B27" s="59"/>
      <c r="C27" s="59"/>
      <c r="D27" s="59"/>
      <c r="E27" s="59"/>
      <c r="F27" s="59"/>
      <c r="G27" s="59"/>
      <c r="H27" s="59"/>
      <c r="I27" s="59">
        <f>SUM(I14:J26)+J6</f>
        <v>100</v>
      </c>
      <c r="J27" s="59"/>
      <c r="K27" s="54">
        <v>96.2</v>
      </c>
      <c r="L27" s="54"/>
      <c r="M27" s="81"/>
      <c r="N27" s="81"/>
      <c r="O27" s="90"/>
    </row>
    <row r="28" s="69" customFormat="1" spans="15:15">
      <c r="O28" s="93"/>
    </row>
    <row r="29" s="69" customFormat="1" spans="15:15">
      <c r="O29" s="93"/>
    </row>
  </sheetData>
  <mergeCells count="112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21"/>
    <mergeCell ref="B22:B25"/>
    <mergeCell ref="C12:C13"/>
    <mergeCell ref="C14:C16"/>
    <mergeCell ref="C17:C18"/>
    <mergeCell ref="C19:C20"/>
    <mergeCell ref="C22:C24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workbookViewId="0">
      <selection activeCell="C3" sqref="C3:N3"/>
    </sheetView>
  </sheetViews>
  <sheetFormatPr defaultColWidth="9" defaultRowHeight="13.5"/>
  <cols>
    <col min="1" max="1" width="4" style="1" customWidth="1"/>
    <col min="2" max="2" width="4.10833333333333" style="1" customWidth="1"/>
    <col min="3" max="3" width="9.44166666666667" style="1" customWidth="1"/>
    <col min="4" max="4" width="7.44166666666667" style="1" customWidth="1"/>
    <col min="5" max="5" width="8.89166666666667" style="1" customWidth="1"/>
    <col min="6" max="6" width="5.89166666666667" style="1" customWidth="1"/>
    <col min="7" max="7" width="14.4416666666667" style="1" customWidth="1"/>
    <col min="8" max="8" width="15.8916666666667" style="1" customWidth="1"/>
    <col min="9" max="10" width="6.10833333333333" style="1" customWidth="1"/>
    <col min="11" max="12" width="5.44166666666667" style="1" customWidth="1"/>
    <col min="13" max="13" width="4.44166666666667" style="1" customWidth="1"/>
    <col min="14" max="14" width="6.65833333333333" style="1" customWidth="1"/>
    <col min="15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5.9" customHeight="1" spans="1:14">
      <c r="A3" s="4" t="s">
        <v>2</v>
      </c>
      <c r="B3" s="4"/>
      <c r="C3" s="4" t="s">
        <v>128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5.9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s="1" customFormat="1" ht="15.9" customHeight="1" spans="1:14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s="1" customFormat="1" ht="15.9" customHeight="1" spans="1:14">
      <c r="A6" s="7"/>
      <c r="B6" s="8"/>
      <c r="C6" s="9" t="s">
        <v>15</v>
      </c>
      <c r="D6" s="9"/>
      <c r="E6" s="11">
        <v>158</v>
      </c>
      <c r="F6" s="10">
        <v>168</v>
      </c>
      <c r="G6" s="10"/>
      <c r="H6" s="10">
        <v>168</v>
      </c>
      <c r="I6" s="10"/>
      <c r="J6" s="4">
        <v>10</v>
      </c>
      <c r="K6" s="4"/>
      <c r="L6" s="27">
        <f t="shared" ref="L6:L9" si="0">IFERROR(H6/F6,"")</f>
        <v>1</v>
      </c>
      <c r="M6" s="27"/>
      <c r="N6" s="4">
        <v>10</v>
      </c>
    </row>
    <row r="7" s="1" customFormat="1" ht="15.9" customHeight="1" spans="1:14">
      <c r="A7" s="7"/>
      <c r="B7" s="8"/>
      <c r="C7" s="4" t="s">
        <v>16</v>
      </c>
      <c r="D7" s="4"/>
      <c r="E7" s="11">
        <v>158</v>
      </c>
      <c r="F7" s="10">
        <v>168</v>
      </c>
      <c r="G7" s="10"/>
      <c r="H7" s="10">
        <v>168</v>
      </c>
      <c r="I7" s="10"/>
      <c r="J7" s="4" t="s">
        <v>17</v>
      </c>
      <c r="K7" s="4"/>
      <c r="L7" s="27">
        <f t="shared" si="0"/>
        <v>1</v>
      </c>
      <c r="M7" s="27"/>
      <c r="N7" s="4" t="s">
        <v>17</v>
      </c>
    </row>
    <row r="8" s="1" customFormat="1" ht="15.9" customHeight="1" spans="1:14">
      <c r="A8" s="12"/>
      <c r="B8" s="13"/>
      <c r="C8" s="14" t="s">
        <v>18</v>
      </c>
      <c r="D8" s="14"/>
      <c r="E8" s="10"/>
      <c r="F8" s="10"/>
      <c r="G8" s="10"/>
      <c r="H8" s="10"/>
      <c r="I8" s="10"/>
      <c r="J8" s="4" t="s">
        <v>17</v>
      </c>
      <c r="K8" s="4"/>
      <c r="L8" s="27" t="str">
        <f t="shared" si="0"/>
        <v/>
      </c>
      <c r="M8" s="27"/>
      <c r="N8" s="4" t="s">
        <v>17</v>
      </c>
    </row>
    <row r="9" s="1" customFormat="1" ht="15.9" customHeight="1" spans="1:14">
      <c r="A9" s="15"/>
      <c r="B9" s="15"/>
      <c r="C9" s="14" t="s">
        <v>19</v>
      </c>
      <c r="D9" s="14"/>
      <c r="E9" s="10"/>
      <c r="F9" s="10"/>
      <c r="G9" s="10"/>
      <c r="H9" s="10"/>
      <c r="I9" s="10"/>
      <c r="J9" s="4" t="s">
        <v>17</v>
      </c>
      <c r="K9" s="4"/>
      <c r="L9" s="27" t="str">
        <f t="shared" si="0"/>
        <v/>
      </c>
      <c r="M9" s="27"/>
      <c r="N9" s="4" t="s">
        <v>17</v>
      </c>
    </row>
    <row r="10" s="1" customFormat="1" ht="15.9" customHeight="1" spans="1:14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</row>
    <row r="11" s="1" customFormat="1" ht="34.95" customHeight="1" spans="1:14">
      <c r="A11" s="4"/>
      <c r="B11" s="16" t="s">
        <v>129</v>
      </c>
      <c r="C11" s="16"/>
      <c r="D11" s="16"/>
      <c r="E11" s="16"/>
      <c r="F11" s="16"/>
      <c r="G11" s="16"/>
      <c r="H11" s="16" t="s">
        <v>130</v>
      </c>
      <c r="I11" s="16"/>
      <c r="J11" s="16"/>
      <c r="K11" s="16"/>
      <c r="L11" s="16"/>
      <c r="M11" s="16"/>
      <c r="N11" s="16"/>
    </row>
    <row r="12" s="1" customFormat="1" ht="15.9" customHeight="1" spans="1:14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</row>
    <row r="13" s="1" customFormat="1" ht="32.1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="1" customFormat="1" ht="19.4" customHeight="1" spans="1:14">
      <c r="A14" s="4"/>
      <c r="B14" s="4" t="s">
        <v>32</v>
      </c>
      <c r="C14" s="4" t="s">
        <v>33</v>
      </c>
      <c r="D14" s="17" t="s">
        <v>131</v>
      </c>
      <c r="E14" s="17"/>
      <c r="F14" s="17"/>
      <c r="G14" s="59" t="s">
        <v>132</v>
      </c>
      <c r="H14" s="59" t="s">
        <v>132</v>
      </c>
      <c r="I14" s="4">
        <v>4</v>
      </c>
      <c r="J14" s="4"/>
      <c r="K14" s="4">
        <v>4</v>
      </c>
      <c r="L14" s="4"/>
      <c r="M14" s="4"/>
      <c r="N14" s="4"/>
    </row>
    <row r="15" s="1" customFormat="1" ht="19.4" customHeight="1" spans="1:14">
      <c r="A15" s="4"/>
      <c r="B15" s="4"/>
      <c r="C15" s="4"/>
      <c r="D15" s="17" t="s">
        <v>133</v>
      </c>
      <c r="E15" s="17"/>
      <c r="F15" s="17"/>
      <c r="G15" s="59" t="s">
        <v>134</v>
      </c>
      <c r="H15" s="59" t="s">
        <v>134</v>
      </c>
      <c r="I15" s="4">
        <v>4</v>
      </c>
      <c r="J15" s="4"/>
      <c r="K15" s="4">
        <v>4</v>
      </c>
      <c r="L15" s="4"/>
      <c r="M15" s="4"/>
      <c r="N15" s="4"/>
    </row>
    <row r="16" s="1" customFormat="1" ht="19.4" customHeight="1" spans="1:14">
      <c r="A16" s="4"/>
      <c r="B16" s="4"/>
      <c r="C16" s="4" t="s">
        <v>40</v>
      </c>
      <c r="D16" s="17" t="s">
        <v>135</v>
      </c>
      <c r="E16" s="17"/>
      <c r="F16" s="17"/>
      <c r="G16" s="127">
        <v>1</v>
      </c>
      <c r="H16" s="127">
        <v>1</v>
      </c>
      <c r="I16" s="4">
        <v>4</v>
      </c>
      <c r="J16" s="4"/>
      <c r="K16" s="4">
        <f>IFERROR(H17/G17*I16,"")</f>
        <v>4</v>
      </c>
      <c r="L16" s="4"/>
      <c r="M16" s="4"/>
      <c r="N16" s="4"/>
    </row>
    <row r="17" s="1" customFormat="1" ht="19.4" customHeight="1" spans="1:14">
      <c r="A17" s="4"/>
      <c r="B17" s="4"/>
      <c r="C17" s="4"/>
      <c r="D17" s="17" t="s">
        <v>136</v>
      </c>
      <c r="E17" s="17"/>
      <c r="F17" s="17"/>
      <c r="G17" s="127">
        <v>1</v>
      </c>
      <c r="H17" s="127">
        <v>1</v>
      </c>
      <c r="I17" s="4">
        <v>4</v>
      </c>
      <c r="J17" s="4"/>
      <c r="K17" s="4">
        <f>IFERROR(H18/G18*I17,"")</f>
        <v>4</v>
      </c>
      <c r="L17" s="4"/>
      <c r="M17" s="4"/>
      <c r="N17" s="4"/>
    </row>
    <row r="18" s="1" customFormat="1" ht="19.4" customHeight="1" spans="1:14">
      <c r="A18" s="4"/>
      <c r="B18" s="4"/>
      <c r="C18" s="4" t="s">
        <v>45</v>
      </c>
      <c r="D18" s="17" t="s">
        <v>95</v>
      </c>
      <c r="E18" s="17"/>
      <c r="F18" s="17"/>
      <c r="G18" s="128">
        <v>43831</v>
      </c>
      <c r="H18" s="128">
        <v>43831</v>
      </c>
      <c r="I18" s="4">
        <v>4</v>
      </c>
      <c r="J18" s="4"/>
      <c r="K18" s="4">
        <f>IFERROR(H20/G20*I18,"")</f>
        <v>4</v>
      </c>
      <c r="L18" s="4"/>
      <c r="M18" s="4"/>
      <c r="N18" s="4"/>
    </row>
    <row r="19" s="1" customFormat="1" ht="19.4" customHeight="1" spans="1:14">
      <c r="A19" s="4"/>
      <c r="B19" s="4"/>
      <c r="C19" s="4"/>
      <c r="D19" s="17" t="s">
        <v>96</v>
      </c>
      <c r="E19" s="17"/>
      <c r="F19" s="17"/>
      <c r="G19" s="129">
        <v>44196</v>
      </c>
      <c r="H19" s="128">
        <v>44196</v>
      </c>
      <c r="I19" s="4">
        <v>4</v>
      </c>
      <c r="J19" s="4"/>
      <c r="K19" s="4">
        <v>4</v>
      </c>
      <c r="L19" s="4"/>
      <c r="M19" s="4"/>
      <c r="N19" s="4"/>
    </row>
    <row r="20" s="1" customFormat="1" ht="19.4" customHeight="1" spans="1:14">
      <c r="A20" s="4"/>
      <c r="B20" s="4"/>
      <c r="C20" s="4"/>
      <c r="D20" s="17" t="s">
        <v>137</v>
      </c>
      <c r="E20" s="17"/>
      <c r="F20" s="17"/>
      <c r="G20" s="127">
        <v>1</v>
      </c>
      <c r="H20" s="127">
        <v>1</v>
      </c>
      <c r="I20" s="4">
        <v>5</v>
      </c>
      <c r="J20" s="4"/>
      <c r="K20" s="4">
        <v>5</v>
      </c>
      <c r="L20" s="4"/>
      <c r="M20" s="4"/>
      <c r="N20" s="4"/>
    </row>
    <row r="21" s="1" customFormat="1" ht="19.4" customHeight="1" spans="1:14">
      <c r="A21" s="4"/>
      <c r="B21" s="4"/>
      <c r="C21" s="4" t="s">
        <v>47</v>
      </c>
      <c r="D21" s="17" t="s">
        <v>138</v>
      </c>
      <c r="E21" s="17"/>
      <c r="F21" s="17"/>
      <c r="G21" s="127" t="s">
        <v>139</v>
      </c>
      <c r="H21" s="127" t="s">
        <v>139</v>
      </c>
      <c r="I21" s="4">
        <v>5</v>
      </c>
      <c r="J21" s="4"/>
      <c r="K21" s="4">
        <v>5</v>
      </c>
      <c r="L21" s="4"/>
      <c r="M21" s="4"/>
      <c r="N21" s="4"/>
    </row>
    <row r="22" s="1" customFormat="1" ht="26.05" customHeight="1" spans="1:14">
      <c r="A22" s="4"/>
      <c r="B22" s="4"/>
      <c r="C22" s="4"/>
      <c r="D22" s="17" t="s">
        <v>140</v>
      </c>
      <c r="E22" s="17"/>
      <c r="F22" s="17"/>
      <c r="G22" s="127" t="s">
        <v>141</v>
      </c>
      <c r="H22" s="127" t="s">
        <v>141</v>
      </c>
      <c r="I22" s="4">
        <v>4</v>
      </c>
      <c r="J22" s="4"/>
      <c r="K22" s="4">
        <v>4</v>
      </c>
      <c r="L22" s="4"/>
      <c r="M22" s="4"/>
      <c r="N22" s="4"/>
    </row>
    <row r="23" s="1" customFormat="1" ht="24.85" customHeight="1" spans="1:14">
      <c r="A23" s="4"/>
      <c r="B23" s="4"/>
      <c r="C23" s="4"/>
      <c r="D23" s="17" t="s">
        <v>142</v>
      </c>
      <c r="E23" s="17"/>
      <c r="F23" s="17"/>
      <c r="G23" s="127" t="s">
        <v>143</v>
      </c>
      <c r="H23" s="127" t="s">
        <v>143</v>
      </c>
      <c r="I23" s="4">
        <v>4</v>
      </c>
      <c r="J23" s="4"/>
      <c r="K23" s="4">
        <v>4</v>
      </c>
      <c r="L23" s="4"/>
      <c r="M23" s="4"/>
      <c r="N23" s="4"/>
    </row>
    <row r="24" s="1" customFormat="1" ht="19.4" customHeight="1" spans="1:14">
      <c r="A24" s="4"/>
      <c r="B24" s="4"/>
      <c r="C24" s="4"/>
      <c r="D24" s="17" t="s">
        <v>144</v>
      </c>
      <c r="E24" s="17"/>
      <c r="F24" s="17"/>
      <c r="G24" s="127" t="s">
        <v>145</v>
      </c>
      <c r="H24" s="127" t="s">
        <v>145</v>
      </c>
      <c r="I24" s="4">
        <v>4</v>
      </c>
      <c r="J24" s="4"/>
      <c r="K24" s="4">
        <v>4</v>
      </c>
      <c r="L24" s="4"/>
      <c r="M24" s="4"/>
      <c r="N24" s="4"/>
    </row>
    <row r="25" s="1" customFormat="1" ht="29.05" customHeight="1" spans="1:14">
      <c r="A25" s="4"/>
      <c r="B25" s="4"/>
      <c r="C25" s="4"/>
      <c r="D25" s="17" t="s">
        <v>146</v>
      </c>
      <c r="E25" s="17"/>
      <c r="F25" s="17"/>
      <c r="G25" s="54" t="s">
        <v>147</v>
      </c>
      <c r="H25" s="54" t="s">
        <v>147</v>
      </c>
      <c r="I25" s="4">
        <v>4</v>
      </c>
      <c r="J25" s="4"/>
      <c r="K25" s="4">
        <v>4</v>
      </c>
      <c r="L25" s="4"/>
      <c r="M25" s="4"/>
      <c r="N25" s="4"/>
    </row>
    <row r="26" s="1" customFormat="1" ht="19.4" customHeight="1" spans="1:14">
      <c r="A26" s="4"/>
      <c r="B26" s="4" t="s">
        <v>50</v>
      </c>
      <c r="C26" s="4" t="s">
        <v>51</v>
      </c>
      <c r="D26" s="17" t="s">
        <v>148</v>
      </c>
      <c r="E26" s="17"/>
      <c r="F26" s="17"/>
      <c r="G26" s="59" t="s">
        <v>123</v>
      </c>
      <c r="H26" s="23">
        <v>0.95</v>
      </c>
      <c r="I26" s="4">
        <v>5</v>
      </c>
      <c r="J26" s="4"/>
      <c r="K26" s="4">
        <f>5*0.95</f>
        <v>4.75</v>
      </c>
      <c r="L26" s="4"/>
      <c r="M26" s="4"/>
      <c r="N26" s="4"/>
    </row>
    <row r="27" s="1" customFormat="1" ht="19.4" customHeight="1" spans="1:14">
      <c r="A27" s="4"/>
      <c r="B27" s="4"/>
      <c r="C27" s="4" t="s">
        <v>52</v>
      </c>
      <c r="D27" s="17" t="s">
        <v>149</v>
      </c>
      <c r="E27" s="17"/>
      <c r="F27" s="17"/>
      <c r="G27" s="59" t="s">
        <v>54</v>
      </c>
      <c r="H27" s="23">
        <v>0.95</v>
      </c>
      <c r="I27" s="4">
        <v>10</v>
      </c>
      <c r="J27" s="4"/>
      <c r="K27" s="4">
        <v>9.5</v>
      </c>
      <c r="L27" s="4"/>
      <c r="M27" s="4"/>
      <c r="N27" s="4"/>
    </row>
    <row r="28" s="1" customFormat="1" ht="19.4" customHeight="1" spans="1:14">
      <c r="A28" s="4"/>
      <c r="B28" s="4"/>
      <c r="C28" s="4"/>
      <c r="D28" s="17" t="s">
        <v>150</v>
      </c>
      <c r="E28" s="17"/>
      <c r="F28" s="17"/>
      <c r="G28" s="59" t="s">
        <v>151</v>
      </c>
      <c r="H28" s="23">
        <v>0.95</v>
      </c>
      <c r="I28" s="4">
        <v>10</v>
      </c>
      <c r="J28" s="4"/>
      <c r="K28" s="4">
        <v>9.5</v>
      </c>
      <c r="L28" s="4"/>
      <c r="M28" s="4"/>
      <c r="N28" s="4"/>
    </row>
    <row r="29" s="1" customFormat="1" ht="19.4" customHeight="1" spans="1:14">
      <c r="A29" s="4"/>
      <c r="B29" s="4"/>
      <c r="C29" s="4" t="s">
        <v>55</v>
      </c>
      <c r="D29" s="17"/>
      <c r="E29" s="17"/>
      <c r="F29" s="17"/>
      <c r="G29" s="4"/>
      <c r="H29" s="4"/>
      <c r="I29" s="4"/>
      <c r="J29" s="4"/>
      <c r="K29" s="4" t="str">
        <f>IFERROR(#REF!/#REF!*I29,"")</f>
        <v/>
      </c>
      <c r="L29" s="4"/>
      <c r="M29" s="4"/>
      <c r="N29" s="4"/>
    </row>
    <row r="30" s="1" customFormat="1" ht="19.4" customHeight="1" spans="1:14">
      <c r="A30" s="4"/>
      <c r="B30" s="4"/>
      <c r="C30" s="4" t="s">
        <v>57</v>
      </c>
      <c r="D30" s="17" t="s">
        <v>60</v>
      </c>
      <c r="E30" s="17"/>
      <c r="F30" s="17"/>
      <c r="G30" s="130" t="s">
        <v>152</v>
      </c>
      <c r="H30" s="130" t="s">
        <v>153</v>
      </c>
      <c r="I30" s="4">
        <v>5</v>
      </c>
      <c r="J30" s="4"/>
      <c r="K30" s="4">
        <v>5</v>
      </c>
      <c r="L30" s="4"/>
      <c r="M30" s="4"/>
      <c r="N30" s="4"/>
    </row>
    <row r="31" s="1" customFormat="1" ht="19.4" customHeight="1" spans="1:15">
      <c r="A31" s="4"/>
      <c r="B31" s="4" t="s">
        <v>63</v>
      </c>
      <c r="C31" s="4" t="s">
        <v>64</v>
      </c>
      <c r="D31" s="17" t="s">
        <v>65</v>
      </c>
      <c r="E31" s="17"/>
      <c r="F31" s="17"/>
      <c r="G31" s="130" t="s">
        <v>44</v>
      </c>
      <c r="H31" s="130">
        <v>0.95</v>
      </c>
      <c r="I31" s="4">
        <v>10</v>
      </c>
      <c r="J31" s="4"/>
      <c r="K31" s="4">
        <v>10</v>
      </c>
      <c r="L31" s="4"/>
      <c r="M31" s="4"/>
      <c r="N31" s="4"/>
      <c r="O31" s="26"/>
    </row>
    <row r="32" s="1" customFormat="1" ht="19.4" customHeight="1" spans="1:14">
      <c r="A32" s="24" t="s">
        <v>66</v>
      </c>
      <c r="B32" s="24"/>
      <c r="C32" s="24"/>
      <c r="D32" s="24"/>
      <c r="E32" s="24"/>
      <c r="F32" s="24"/>
      <c r="G32" s="24"/>
      <c r="H32" s="24"/>
      <c r="I32" s="24">
        <f>SUM(I14:J31)+J6</f>
        <v>100</v>
      </c>
      <c r="J32" s="24"/>
      <c r="K32" s="4">
        <v>98.75</v>
      </c>
      <c r="L32" s="4"/>
      <c r="M32" s="15"/>
      <c r="N32" s="15"/>
    </row>
  </sheetData>
  <mergeCells count="132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A32:H32"/>
    <mergeCell ref="I32:J32"/>
    <mergeCell ref="K32:L32"/>
    <mergeCell ref="M32:N32"/>
    <mergeCell ref="A10:A11"/>
    <mergeCell ref="A12:A31"/>
    <mergeCell ref="B12:B13"/>
    <mergeCell ref="B14:B25"/>
    <mergeCell ref="B26:B30"/>
    <mergeCell ref="C12:C13"/>
    <mergeCell ref="C14:C15"/>
    <mergeCell ref="C16:C17"/>
    <mergeCell ref="C18:C20"/>
    <mergeCell ref="C21:C25"/>
    <mergeCell ref="C27:C28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workbookViewId="0">
      <selection activeCell="N5" sqref="N5"/>
    </sheetView>
  </sheetViews>
  <sheetFormatPr defaultColWidth="9" defaultRowHeight="13.5"/>
  <cols>
    <col min="1" max="1" width="4" style="1" customWidth="1"/>
    <col min="2" max="2" width="4.10833333333333" style="1" customWidth="1"/>
    <col min="3" max="3" width="9.44166666666667" style="1" customWidth="1"/>
    <col min="4" max="4" width="7.44166666666667" style="1" customWidth="1"/>
    <col min="5" max="5" width="17" style="1" customWidth="1"/>
    <col min="6" max="6" width="5.89166666666667" style="1" customWidth="1"/>
    <col min="7" max="7" width="14.4416666666667" style="1" customWidth="1"/>
    <col min="8" max="8" width="14" style="1" customWidth="1"/>
    <col min="9" max="9" width="4.55" style="1" customWidth="1"/>
    <col min="10" max="10" width="5.89166666666667" style="1" customWidth="1"/>
    <col min="11" max="11" width="5.21666666666667" style="1" customWidth="1"/>
    <col min="12" max="13" width="4.44166666666667" style="1" customWidth="1"/>
    <col min="14" max="14" width="12.1083333333333" style="1" customWidth="1"/>
    <col min="15" max="15" width="48.4416666666667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</row>
    <row r="3" s="1" customFormat="1" ht="15.9" customHeight="1" spans="1:15">
      <c r="A3" s="4" t="s">
        <v>2</v>
      </c>
      <c r="B3" s="4"/>
      <c r="C3" s="4" t="s">
        <v>154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6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6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6"/>
    </row>
    <row r="6" s="1" customFormat="1" ht="15.9" customHeight="1" spans="1:15">
      <c r="A6" s="7"/>
      <c r="B6" s="8"/>
      <c r="C6" s="9" t="s">
        <v>15</v>
      </c>
      <c r="D6" s="9"/>
      <c r="E6" s="10">
        <f>E7+E8+E9</f>
        <v>10000</v>
      </c>
      <c r="F6" s="10">
        <v>10000</v>
      </c>
      <c r="G6" s="10"/>
      <c r="H6" s="10">
        <f>H7+H8+H9</f>
        <v>10000</v>
      </c>
      <c r="I6" s="10"/>
      <c r="J6" s="4">
        <v>10</v>
      </c>
      <c r="K6" s="4"/>
      <c r="L6" s="27">
        <f t="shared" ref="L6:L9" si="0">IFERROR(H6/F6,"")</f>
        <v>1</v>
      </c>
      <c r="M6" s="27"/>
      <c r="N6" s="4">
        <f>IFERROR(L6*J6,"")</f>
        <v>10</v>
      </c>
      <c r="O6" s="28"/>
    </row>
    <row r="7" s="1" customFormat="1" ht="15.9" customHeight="1" spans="1:15">
      <c r="A7" s="7"/>
      <c r="B7" s="8"/>
      <c r="C7" s="4" t="s">
        <v>16</v>
      </c>
      <c r="D7" s="4"/>
      <c r="E7" s="10"/>
      <c r="F7" s="10"/>
      <c r="G7" s="10"/>
      <c r="H7" s="10"/>
      <c r="I7" s="10"/>
      <c r="J7" s="4" t="s">
        <v>17</v>
      </c>
      <c r="K7" s="4"/>
      <c r="L7" s="27" t="str">
        <f t="shared" si="0"/>
        <v/>
      </c>
      <c r="M7" s="27"/>
      <c r="N7" s="4" t="s">
        <v>17</v>
      </c>
      <c r="O7" s="28"/>
    </row>
    <row r="8" s="1" customFormat="1" ht="15.9" customHeight="1" spans="1:15">
      <c r="A8" s="12"/>
      <c r="B8" s="13"/>
      <c r="C8" s="14" t="s">
        <v>18</v>
      </c>
      <c r="D8" s="14"/>
      <c r="E8" s="10"/>
      <c r="F8" s="10"/>
      <c r="G8" s="10"/>
      <c r="H8" s="10"/>
      <c r="I8" s="10"/>
      <c r="J8" s="4" t="s">
        <v>17</v>
      </c>
      <c r="K8" s="4"/>
      <c r="L8" s="27" t="str">
        <f t="shared" si="0"/>
        <v/>
      </c>
      <c r="M8" s="27"/>
      <c r="N8" s="4" t="s">
        <v>17</v>
      </c>
      <c r="O8" s="28"/>
    </row>
    <row r="9" s="1" customFormat="1" ht="15.9" customHeight="1" spans="1:15">
      <c r="A9" s="15"/>
      <c r="B9" s="15"/>
      <c r="C9" s="14" t="s">
        <v>19</v>
      </c>
      <c r="D9" s="14"/>
      <c r="E9" s="54">
        <v>10000</v>
      </c>
      <c r="F9" s="10"/>
      <c r="G9" s="10"/>
      <c r="H9" s="10">
        <v>10000</v>
      </c>
      <c r="I9" s="10"/>
      <c r="J9" s="4" t="s">
        <v>17</v>
      </c>
      <c r="K9" s="4"/>
      <c r="L9" s="27" t="str">
        <f t="shared" si="0"/>
        <v/>
      </c>
      <c r="M9" s="27"/>
      <c r="N9" s="4" t="s">
        <v>17</v>
      </c>
      <c r="O9" s="28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6"/>
    </row>
    <row r="11" s="1" customFormat="1" ht="61" customHeight="1" spans="1:15">
      <c r="A11" s="4"/>
      <c r="B11" s="16" t="s">
        <v>155</v>
      </c>
      <c r="C11" s="16"/>
      <c r="D11" s="16"/>
      <c r="E11" s="16"/>
      <c r="F11" s="16"/>
      <c r="G11" s="16"/>
      <c r="H11" s="16" t="s">
        <v>156</v>
      </c>
      <c r="I11" s="16"/>
      <c r="J11" s="16"/>
      <c r="K11" s="16"/>
      <c r="L11" s="16"/>
      <c r="M11" s="16"/>
      <c r="N11" s="16"/>
      <c r="O11" s="29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6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6"/>
    </row>
    <row r="14" s="1" customFormat="1" ht="26.95" customHeight="1" spans="1:15">
      <c r="A14" s="4"/>
      <c r="B14" s="4" t="s">
        <v>32</v>
      </c>
      <c r="C14" s="4" t="s">
        <v>33</v>
      </c>
      <c r="D14" s="17" t="s">
        <v>157</v>
      </c>
      <c r="E14" s="17"/>
      <c r="F14" s="17"/>
      <c r="G14" s="34" t="s">
        <v>158</v>
      </c>
      <c r="H14" s="64">
        <v>0.3</v>
      </c>
      <c r="I14" s="4">
        <v>5</v>
      </c>
      <c r="J14" s="4"/>
      <c r="K14" s="4">
        <v>1.5</v>
      </c>
      <c r="L14" s="4"/>
      <c r="M14" s="4" t="s">
        <v>159</v>
      </c>
      <c r="N14" s="4"/>
      <c r="O14" s="26"/>
    </row>
    <row r="15" s="1" customFormat="1" ht="26.95" customHeight="1" spans="1:15">
      <c r="A15" s="4"/>
      <c r="B15" s="4"/>
      <c r="C15" s="4"/>
      <c r="D15" s="17" t="s">
        <v>160</v>
      </c>
      <c r="E15" s="17"/>
      <c r="F15" s="17"/>
      <c r="G15" s="34" t="s">
        <v>158</v>
      </c>
      <c r="H15" s="64">
        <v>0.3</v>
      </c>
      <c r="I15" s="4">
        <v>5</v>
      </c>
      <c r="J15" s="4"/>
      <c r="K15" s="4">
        <v>1.5</v>
      </c>
      <c r="L15" s="4"/>
      <c r="M15" s="4" t="s">
        <v>159</v>
      </c>
      <c r="N15" s="4"/>
      <c r="O15" s="26"/>
    </row>
    <row r="16" s="1" customFormat="1" ht="26.95" customHeight="1" spans="1:15">
      <c r="A16" s="4"/>
      <c r="B16" s="4"/>
      <c r="C16" s="4"/>
      <c r="D16" s="17" t="s">
        <v>161</v>
      </c>
      <c r="E16" s="17"/>
      <c r="F16" s="17"/>
      <c r="G16" s="34" t="s">
        <v>158</v>
      </c>
      <c r="H16" s="64">
        <v>0.3</v>
      </c>
      <c r="I16" s="4">
        <v>5</v>
      </c>
      <c r="J16" s="4"/>
      <c r="K16" s="4">
        <v>1.5</v>
      </c>
      <c r="L16" s="4"/>
      <c r="M16" s="4" t="s">
        <v>159</v>
      </c>
      <c r="N16" s="4"/>
      <c r="O16" s="26"/>
    </row>
    <row r="17" s="1" customFormat="1" ht="26.95" customHeight="1" spans="1:15">
      <c r="A17" s="4"/>
      <c r="B17" s="4"/>
      <c r="C17" s="4"/>
      <c r="D17" s="17" t="s">
        <v>162</v>
      </c>
      <c r="E17" s="17"/>
      <c r="F17" s="17"/>
      <c r="G17" s="34" t="s">
        <v>158</v>
      </c>
      <c r="H17" s="64">
        <v>0.3</v>
      </c>
      <c r="I17" s="4">
        <v>5</v>
      </c>
      <c r="J17" s="4"/>
      <c r="K17" s="4">
        <v>1.5</v>
      </c>
      <c r="L17" s="4"/>
      <c r="M17" s="4" t="s">
        <v>159</v>
      </c>
      <c r="N17" s="4"/>
      <c r="O17" s="26"/>
    </row>
    <row r="18" s="1" customFormat="1" ht="26.95" customHeight="1" spans="1:15">
      <c r="A18" s="4"/>
      <c r="B18" s="4"/>
      <c r="C18" s="4"/>
      <c r="D18" s="17" t="s">
        <v>163</v>
      </c>
      <c r="E18" s="17"/>
      <c r="F18" s="17"/>
      <c r="G18" s="34" t="s">
        <v>158</v>
      </c>
      <c r="H18" s="64">
        <v>0.3</v>
      </c>
      <c r="I18" s="4">
        <v>5</v>
      </c>
      <c r="J18" s="4"/>
      <c r="K18" s="4">
        <v>1.5</v>
      </c>
      <c r="L18" s="4"/>
      <c r="M18" s="4" t="s">
        <v>159</v>
      </c>
      <c r="N18" s="4"/>
      <c r="O18" s="26"/>
    </row>
    <row r="19" s="1" customFormat="1" ht="26.95" customHeight="1" spans="1:15">
      <c r="A19" s="4"/>
      <c r="B19" s="4"/>
      <c r="C19" s="4"/>
      <c r="D19" s="17" t="s">
        <v>164</v>
      </c>
      <c r="E19" s="17"/>
      <c r="F19" s="17"/>
      <c r="G19" s="34" t="s">
        <v>165</v>
      </c>
      <c r="H19" s="64" t="s">
        <v>166</v>
      </c>
      <c r="I19" s="4">
        <v>5</v>
      </c>
      <c r="J19" s="4"/>
      <c r="K19" s="4">
        <v>1.5</v>
      </c>
      <c r="L19" s="4"/>
      <c r="M19" s="4" t="s">
        <v>159</v>
      </c>
      <c r="N19" s="4"/>
      <c r="O19" s="26"/>
    </row>
    <row r="20" s="1" customFormat="1" ht="26.95" customHeight="1" spans="1:15">
      <c r="A20" s="4"/>
      <c r="B20" s="4"/>
      <c r="C20" s="4" t="s">
        <v>40</v>
      </c>
      <c r="D20" s="17" t="s">
        <v>136</v>
      </c>
      <c r="E20" s="17"/>
      <c r="F20" s="17"/>
      <c r="G20" s="126">
        <f>100%</f>
        <v>1</v>
      </c>
      <c r="H20" s="34" t="s">
        <v>167</v>
      </c>
      <c r="I20" s="4" t="s">
        <v>167</v>
      </c>
      <c r="J20" s="4"/>
      <c r="K20" s="4" t="s">
        <v>167</v>
      </c>
      <c r="L20" s="4"/>
      <c r="M20" s="4"/>
      <c r="N20" s="4"/>
      <c r="O20" s="26"/>
    </row>
    <row r="21" s="1" customFormat="1" ht="26.95" customHeight="1" spans="1:15">
      <c r="A21" s="4"/>
      <c r="B21" s="4"/>
      <c r="C21" s="4"/>
      <c r="D21" s="17" t="s">
        <v>168</v>
      </c>
      <c r="E21" s="17"/>
      <c r="F21" s="17"/>
      <c r="G21" s="126">
        <v>1</v>
      </c>
      <c r="H21" s="34" t="s">
        <v>167</v>
      </c>
      <c r="I21" s="4" t="s">
        <v>167</v>
      </c>
      <c r="J21" s="4"/>
      <c r="K21" s="4" t="s">
        <v>167</v>
      </c>
      <c r="L21" s="4"/>
      <c r="M21" s="4"/>
      <c r="N21" s="4"/>
      <c r="O21" s="26"/>
    </row>
    <row r="22" s="1" customFormat="1" ht="26.95" customHeight="1" spans="1:15">
      <c r="A22" s="4"/>
      <c r="B22" s="4"/>
      <c r="C22" s="4" t="s">
        <v>45</v>
      </c>
      <c r="D22" s="17" t="s">
        <v>95</v>
      </c>
      <c r="E22" s="17"/>
      <c r="F22" s="17"/>
      <c r="G22" s="43">
        <v>44081</v>
      </c>
      <c r="H22" s="43">
        <v>44081</v>
      </c>
      <c r="I22" s="4">
        <v>5</v>
      </c>
      <c r="J22" s="4"/>
      <c r="K22" s="4">
        <v>5</v>
      </c>
      <c r="L22" s="4"/>
      <c r="M22" s="4"/>
      <c r="N22" s="4"/>
      <c r="O22" s="26"/>
    </row>
    <row r="23" s="1" customFormat="1" ht="26.95" customHeight="1" spans="1:15">
      <c r="A23" s="4"/>
      <c r="B23" s="4"/>
      <c r="C23" s="4"/>
      <c r="D23" s="17" t="s">
        <v>96</v>
      </c>
      <c r="E23" s="17"/>
      <c r="F23" s="17"/>
      <c r="G23" s="34" t="s">
        <v>169</v>
      </c>
      <c r="H23" s="34" t="s">
        <v>169</v>
      </c>
      <c r="I23" s="4">
        <v>5</v>
      </c>
      <c r="J23" s="4"/>
      <c r="K23" s="4">
        <v>1.5</v>
      </c>
      <c r="L23" s="4"/>
      <c r="M23" s="4"/>
      <c r="N23" s="4"/>
      <c r="O23" s="26"/>
    </row>
    <row r="24" s="1" customFormat="1" ht="26.95" customHeight="1" spans="1:15">
      <c r="A24" s="4"/>
      <c r="B24" s="4"/>
      <c r="C24" s="4"/>
      <c r="D24" s="17" t="s">
        <v>170</v>
      </c>
      <c r="E24" s="17"/>
      <c r="F24" s="17"/>
      <c r="G24" s="64">
        <v>1</v>
      </c>
      <c r="H24" s="64">
        <v>0</v>
      </c>
      <c r="I24" s="4">
        <v>5</v>
      </c>
      <c r="J24" s="4"/>
      <c r="K24" s="4">
        <v>0</v>
      </c>
      <c r="L24" s="4"/>
      <c r="M24" s="4"/>
      <c r="N24" s="4"/>
      <c r="O24" s="31"/>
    </row>
    <row r="25" s="1" customFormat="1" ht="26.95" customHeight="1" spans="1:15">
      <c r="A25" s="4"/>
      <c r="B25" s="4"/>
      <c r="C25" s="4" t="s">
        <v>47</v>
      </c>
      <c r="D25" s="17" t="s">
        <v>171</v>
      </c>
      <c r="E25" s="17"/>
      <c r="F25" s="17"/>
      <c r="G25" s="41" t="s">
        <v>172</v>
      </c>
      <c r="H25" s="34" t="s">
        <v>173</v>
      </c>
      <c r="I25" s="4">
        <v>5</v>
      </c>
      <c r="J25" s="4"/>
      <c r="K25" s="4">
        <v>5</v>
      </c>
      <c r="L25" s="4"/>
      <c r="M25" s="4"/>
      <c r="N25" s="4"/>
      <c r="O25" s="31"/>
    </row>
    <row r="26" s="1" customFormat="1" ht="26.95" customHeight="1" spans="1:15">
      <c r="A26" s="4"/>
      <c r="B26" s="4" t="s">
        <v>50</v>
      </c>
      <c r="C26" s="4" t="s">
        <v>51</v>
      </c>
      <c r="D26" s="17"/>
      <c r="E26" s="17"/>
      <c r="F26" s="17"/>
      <c r="G26" s="34"/>
      <c r="H26" s="4"/>
      <c r="I26" s="4"/>
      <c r="J26" s="4"/>
      <c r="K26" s="4"/>
      <c r="L26" s="4"/>
      <c r="M26" s="4"/>
      <c r="N26" s="4"/>
      <c r="O26" s="26"/>
    </row>
    <row r="27" s="1" customFormat="1" ht="26.95" customHeight="1" spans="1:15">
      <c r="A27" s="4"/>
      <c r="B27" s="4"/>
      <c r="C27" s="4" t="s">
        <v>52</v>
      </c>
      <c r="D27" s="17" t="s">
        <v>174</v>
      </c>
      <c r="E27" s="17"/>
      <c r="F27" s="17"/>
      <c r="G27" s="34" t="s">
        <v>175</v>
      </c>
      <c r="H27" s="64">
        <v>0.95</v>
      </c>
      <c r="I27" s="4">
        <v>10</v>
      </c>
      <c r="J27" s="4"/>
      <c r="K27" s="4">
        <v>9.5</v>
      </c>
      <c r="L27" s="4"/>
      <c r="M27" s="4"/>
      <c r="N27" s="4"/>
      <c r="O27" s="26"/>
    </row>
    <row r="28" s="1" customFormat="1" ht="26.95" customHeight="1" spans="1:15">
      <c r="A28" s="4"/>
      <c r="B28" s="4"/>
      <c r="C28" s="4" t="s">
        <v>55</v>
      </c>
      <c r="D28" s="17" t="s">
        <v>176</v>
      </c>
      <c r="E28" s="17"/>
      <c r="F28" s="17"/>
      <c r="G28" s="34" t="s">
        <v>54</v>
      </c>
      <c r="H28" s="64">
        <v>0.95</v>
      </c>
      <c r="I28" s="4">
        <v>10</v>
      </c>
      <c r="J28" s="4"/>
      <c r="K28" s="4">
        <v>10</v>
      </c>
      <c r="L28" s="4"/>
      <c r="M28" s="4"/>
      <c r="N28" s="4"/>
      <c r="O28" s="26"/>
    </row>
    <row r="29" s="1" customFormat="1" ht="26.95" customHeight="1" spans="1:15">
      <c r="A29" s="4"/>
      <c r="B29" s="4"/>
      <c r="C29" s="4" t="s">
        <v>57</v>
      </c>
      <c r="D29" s="17" t="s">
        <v>177</v>
      </c>
      <c r="E29" s="17"/>
      <c r="F29" s="17"/>
      <c r="G29" s="34" t="s">
        <v>178</v>
      </c>
      <c r="H29" s="34" t="s">
        <v>179</v>
      </c>
      <c r="I29" s="4">
        <v>10</v>
      </c>
      <c r="J29" s="4"/>
      <c r="K29" s="4">
        <v>10</v>
      </c>
      <c r="L29" s="4"/>
      <c r="M29" s="4"/>
      <c r="N29" s="4"/>
      <c r="O29" s="26"/>
    </row>
    <row r="30" s="1" customFormat="1" ht="26.95" customHeight="1" spans="1:15">
      <c r="A30" s="4"/>
      <c r="B30" s="4" t="s">
        <v>63</v>
      </c>
      <c r="C30" s="4" t="s">
        <v>64</v>
      </c>
      <c r="D30" s="17" t="s">
        <v>65</v>
      </c>
      <c r="E30" s="17"/>
      <c r="F30" s="17"/>
      <c r="G30" s="34" t="s">
        <v>83</v>
      </c>
      <c r="H30" s="64">
        <v>0.9</v>
      </c>
      <c r="I30" s="4">
        <v>10</v>
      </c>
      <c r="J30" s="4"/>
      <c r="K30" s="4">
        <v>10</v>
      </c>
      <c r="L30" s="4"/>
      <c r="M30" s="4"/>
      <c r="N30" s="4"/>
      <c r="O30" s="26"/>
    </row>
    <row r="31" s="1" customFormat="1" ht="26.95" customHeight="1" spans="1:15">
      <c r="A31" s="24" t="s">
        <v>66</v>
      </c>
      <c r="B31" s="24"/>
      <c r="C31" s="24"/>
      <c r="D31" s="24"/>
      <c r="E31" s="24"/>
      <c r="F31" s="24"/>
      <c r="G31" s="24"/>
      <c r="H31" s="24"/>
      <c r="I31" s="24">
        <f>SUM(I14:J30)+J6</f>
        <v>100</v>
      </c>
      <c r="J31" s="24"/>
      <c r="K31" s="4">
        <v>70</v>
      </c>
      <c r="L31" s="4"/>
      <c r="M31" s="15"/>
      <c r="N31" s="15"/>
      <c r="O31" s="26"/>
    </row>
    <row r="32" s="1" customFormat="1" spans="15:15">
      <c r="O32" s="29"/>
    </row>
    <row r="33" s="1" customFormat="1" spans="15:15">
      <c r="O33" s="29"/>
    </row>
  </sheetData>
  <mergeCells count="12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A31:H31"/>
    <mergeCell ref="I31:J31"/>
    <mergeCell ref="K31:L31"/>
    <mergeCell ref="M31:N31"/>
    <mergeCell ref="A10:A11"/>
    <mergeCell ref="A12:A30"/>
    <mergeCell ref="B12:B13"/>
    <mergeCell ref="B14:B25"/>
    <mergeCell ref="B26:B29"/>
    <mergeCell ref="C12:C13"/>
    <mergeCell ref="C14:C19"/>
    <mergeCell ref="C20:C21"/>
    <mergeCell ref="C22:C24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workbookViewId="0">
      <selection activeCell="C3" sqref="C3:N3"/>
    </sheetView>
  </sheetViews>
  <sheetFormatPr defaultColWidth="9" defaultRowHeight="13.5"/>
  <cols>
    <col min="1" max="1" width="4" style="1" customWidth="1"/>
    <col min="2" max="2" width="4.10833333333333" style="1" customWidth="1"/>
    <col min="3" max="3" width="9.44166666666667" style="1" customWidth="1"/>
    <col min="4" max="4" width="9.21666666666667" style="1" customWidth="1"/>
    <col min="5" max="5" width="12.5583333333333" style="1" customWidth="1"/>
    <col min="6" max="6" width="11.5583333333333" style="1" customWidth="1"/>
    <col min="7" max="7" width="16.1083333333333" style="1" customWidth="1"/>
    <col min="8" max="8" width="16" style="1" customWidth="1"/>
    <col min="9" max="9" width="5.775" style="1" customWidth="1"/>
    <col min="10" max="10" width="5.88333333333333" style="1" customWidth="1"/>
    <col min="11" max="12" width="5.44166666666667" style="1" customWidth="1"/>
    <col min="13" max="13" width="4.44166666666667" style="1" customWidth="1"/>
    <col min="14" max="14" width="6.66666666666667" style="1" customWidth="1"/>
    <col min="15" max="15" width="48.4416666666667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25"/>
    </row>
    <row r="3" s="1" customFormat="1" ht="15.9" customHeight="1" spans="1:15">
      <c r="A3" s="98" t="s">
        <v>2</v>
      </c>
      <c r="B3" s="99"/>
      <c r="C3" s="98" t="s">
        <v>180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99"/>
      <c r="O3" s="26"/>
    </row>
    <row r="4" s="1" customFormat="1" ht="15.9" customHeight="1" spans="1:15">
      <c r="A4" s="98" t="s">
        <v>4</v>
      </c>
      <c r="B4" s="99"/>
      <c r="C4" s="98" t="s">
        <v>5</v>
      </c>
      <c r="D4" s="100"/>
      <c r="E4" s="100"/>
      <c r="F4" s="100"/>
      <c r="G4" s="99"/>
      <c r="H4" s="98" t="s">
        <v>6</v>
      </c>
      <c r="I4" s="99"/>
      <c r="J4" s="98" t="s">
        <v>7</v>
      </c>
      <c r="K4" s="100"/>
      <c r="L4" s="100"/>
      <c r="M4" s="100"/>
      <c r="N4" s="99"/>
      <c r="O4" s="26"/>
    </row>
    <row r="5" s="1" customFormat="1" ht="15.9" customHeight="1" spans="1:15">
      <c r="A5" s="5" t="s">
        <v>8</v>
      </c>
      <c r="B5" s="6"/>
      <c r="C5" s="98"/>
      <c r="D5" s="99"/>
      <c r="E5" s="4" t="s">
        <v>9</v>
      </c>
      <c r="F5" s="98" t="s">
        <v>10</v>
      </c>
      <c r="G5" s="99"/>
      <c r="H5" s="98" t="s">
        <v>11</v>
      </c>
      <c r="I5" s="99"/>
      <c r="J5" s="98" t="s">
        <v>12</v>
      </c>
      <c r="K5" s="99"/>
      <c r="L5" s="98" t="s">
        <v>13</v>
      </c>
      <c r="M5" s="99"/>
      <c r="N5" s="4" t="s">
        <v>14</v>
      </c>
      <c r="O5" s="26"/>
    </row>
    <row r="6" s="1" customFormat="1" ht="15.9" customHeight="1" spans="1:15">
      <c r="A6" s="7"/>
      <c r="B6" s="8"/>
      <c r="C6" s="101" t="s">
        <v>15</v>
      </c>
      <c r="D6" s="102"/>
      <c r="E6" s="10">
        <v>10000</v>
      </c>
      <c r="F6" s="49">
        <v>10000</v>
      </c>
      <c r="G6" s="50"/>
      <c r="H6" s="49">
        <v>10000</v>
      </c>
      <c r="I6" s="50"/>
      <c r="J6" s="98">
        <v>10</v>
      </c>
      <c r="K6" s="99"/>
      <c r="L6" s="124">
        <f t="shared" ref="L6:L9" si="0">IFERROR(H6/F6,"")</f>
        <v>1</v>
      </c>
      <c r="M6" s="125"/>
      <c r="N6" s="4">
        <f>IFERROR(L6*J6,"")</f>
        <v>10</v>
      </c>
      <c r="O6" s="28"/>
    </row>
    <row r="7" s="1" customFormat="1" ht="15.9" customHeight="1" spans="1:15">
      <c r="A7" s="7"/>
      <c r="B7" s="8"/>
      <c r="C7" s="98" t="s">
        <v>16</v>
      </c>
      <c r="D7" s="99"/>
      <c r="E7" s="10">
        <v>10000</v>
      </c>
      <c r="F7" s="49">
        <v>10000</v>
      </c>
      <c r="G7" s="50"/>
      <c r="H7" s="49">
        <v>10000</v>
      </c>
      <c r="I7" s="50"/>
      <c r="J7" s="98" t="s">
        <v>17</v>
      </c>
      <c r="K7" s="99"/>
      <c r="L7" s="124">
        <f t="shared" si="0"/>
        <v>1</v>
      </c>
      <c r="M7" s="125"/>
      <c r="N7" s="4" t="s">
        <v>17</v>
      </c>
      <c r="O7" s="28"/>
    </row>
    <row r="8" s="1" customFormat="1" ht="15.9" customHeight="1" spans="1:15">
      <c r="A8" s="12"/>
      <c r="B8" s="13"/>
      <c r="C8" s="103" t="s">
        <v>18</v>
      </c>
      <c r="D8" s="104"/>
      <c r="E8" s="10"/>
      <c r="F8" s="49"/>
      <c r="G8" s="50"/>
      <c r="H8" s="49"/>
      <c r="I8" s="50"/>
      <c r="J8" s="98" t="s">
        <v>17</v>
      </c>
      <c r="K8" s="99"/>
      <c r="L8" s="124" t="str">
        <f t="shared" si="0"/>
        <v/>
      </c>
      <c r="M8" s="125"/>
      <c r="N8" s="4" t="s">
        <v>17</v>
      </c>
      <c r="O8" s="28"/>
    </row>
    <row r="9" s="1" customFormat="1" ht="15.9" customHeight="1" spans="1:15">
      <c r="A9" s="105"/>
      <c r="B9" s="106"/>
      <c r="C9" s="103" t="s">
        <v>19</v>
      </c>
      <c r="D9" s="104"/>
      <c r="E9" s="10"/>
      <c r="F9" s="49"/>
      <c r="G9" s="50"/>
      <c r="H9" s="49"/>
      <c r="I9" s="50"/>
      <c r="J9" s="98" t="s">
        <v>17</v>
      </c>
      <c r="K9" s="99"/>
      <c r="L9" s="124" t="str">
        <f t="shared" si="0"/>
        <v/>
      </c>
      <c r="M9" s="125"/>
      <c r="N9" s="4" t="s">
        <v>17</v>
      </c>
      <c r="O9" s="28"/>
    </row>
    <row r="10" s="1" customFormat="1" ht="15.9" customHeight="1" spans="1:15">
      <c r="A10" s="37" t="s">
        <v>20</v>
      </c>
      <c r="B10" s="98" t="s">
        <v>21</v>
      </c>
      <c r="C10" s="100"/>
      <c r="D10" s="100"/>
      <c r="E10" s="100"/>
      <c r="F10" s="100"/>
      <c r="G10" s="99"/>
      <c r="H10" s="98" t="s">
        <v>22</v>
      </c>
      <c r="I10" s="100"/>
      <c r="J10" s="100"/>
      <c r="K10" s="100"/>
      <c r="L10" s="100"/>
      <c r="M10" s="100"/>
      <c r="N10" s="99"/>
      <c r="O10" s="26"/>
    </row>
    <row r="11" s="1" customFormat="1" ht="52.65" customHeight="1" spans="1:15">
      <c r="A11" s="42"/>
      <c r="B11" s="107" t="s">
        <v>181</v>
      </c>
      <c r="C11" s="108"/>
      <c r="D11" s="108"/>
      <c r="E11" s="108"/>
      <c r="F11" s="108"/>
      <c r="G11" s="109"/>
      <c r="H11" s="107" t="s">
        <v>182</v>
      </c>
      <c r="I11" s="108"/>
      <c r="J11" s="108"/>
      <c r="K11" s="108"/>
      <c r="L11" s="108"/>
      <c r="M11" s="108"/>
      <c r="N11" s="109"/>
      <c r="O11" s="29"/>
    </row>
    <row r="12" s="1" customFormat="1" ht="15.9" customHeight="1" spans="1:15">
      <c r="A12" s="37" t="s">
        <v>25</v>
      </c>
      <c r="B12" s="37" t="s">
        <v>26</v>
      </c>
      <c r="C12" s="37" t="s">
        <v>27</v>
      </c>
      <c r="D12" s="5" t="s">
        <v>28</v>
      </c>
      <c r="E12" s="110"/>
      <c r="F12" s="6"/>
      <c r="G12" s="37" t="s">
        <v>29</v>
      </c>
      <c r="H12" s="37" t="s">
        <v>30</v>
      </c>
      <c r="I12" s="5" t="s">
        <v>12</v>
      </c>
      <c r="J12" s="6"/>
      <c r="K12" s="5" t="s">
        <v>14</v>
      </c>
      <c r="L12" s="6"/>
      <c r="M12" s="5" t="s">
        <v>31</v>
      </c>
      <c r="N12" s="6"/>
      <c r="O12" s="26"/>
    </row>
    <row r="13" s="1" customFormat="1" ht="32.1" customHeight="1" spans="1:15">
      <c r="A13" s="111"/>
      <c r="B13" s="42"/>
      <c r="C13" s="42"/>
      <c r="D13" s="12"/>
      <c r="E13" s="112"/>
      <c r="F13" s="13"/>
      <c r="G13" s="42"/>
      <c r="H13" s="42"/>
      <c r="I13" s="12"/>
      <c r="J13" s="13"/>
      <c r="K13" s="12"/>
      <c r="L13" s="13"/>
      <c r="M13" s="12"/>
      <c r="N13" s="13"/>
      <c r="O13" s="26"/>
    </row>
    <row r="14" s="1" customFormat="1" ht="22.25" customHeight="1" spans="1:15">
      <c r="A14" s="111"/>
      <c r="B14" s="37" t="s">
        <v>32</v>
      </c>
      <c r="C14" s="37" t="s">
        <v>33</v>
      </c>
      <c r="D14" s="113" t="s">
        <v>183</v>
      </c>
      <c r="E14" s="114"/>
      <c r="F14" s="115"/>
      <c r="G14" s="34" t="s">
        <v>184</v>
      </c>
      <c r="H14" s="34" t="s">
        <v>185</v>
      </c>
      <c r="I14" s="98">
        <v>6</v>
      </c>
      <c r="J14" s="99"/>
      <c r="K14" s="98">
        <v>6</v>
      </c>
      <c r="L14" s="99"/>
      <c r="M14" s="98"/>
      <c r="N14" s="99"/>
      <c r="O14" s="26"/>
    </row>
    <row r="15" s="1" customFormat="1" ht="22.25" customHeight="1" spans="1:15">
      <c r="A15" s="111"/>
      <c r="B15" s="111"/>
      <c r="C15" s="111"/>
      <c r="D15" s="113" t="s">
        <v>186</v>
      </c>
      <c r="E15" s="114"/>
      <c r="F15" s="115"/>
      <c r="G15" s="34" t="s">
        <v>187</v>
      </c>
      <c r="H15" s="34" t="s">
        <v>188</v>
      </c>
      <c r="I15" s="98">
        <v>6</v>
      </c>
      <c r="J15" s="99"/>
      <c r="K15" s="98">
        <v>6</v>
      </c>
      <c r="L15" s="99"/>
      <c r="M15" s="98"/>
      <c r="N15" s="99"/>
      <c r="O15" s="26"/>
    </row>
    <row r="16" s="1" customFormat="1" ht="22.25" customHeight="1" spans="1:15">
      <c r="A16" s="111"/>
      <c r="B16" s="111"/>
      <c r="C16" s="37" t="s">
        <v>40</v>
      </c>
      <c r="D16" s="113" t="s">
        <v>73</v>
      </c>
      <c r="E16" s="114"/>
      <c r="F16" s="115"/>
      <c r="G16" s="41">
        <v>1</v>
      </c>
      <c r="H16" s="64">
        <v>1</v>
      </c>
      <c r="I16" s="98">
        <v>7</v>
      </c>
      <c r="J16" s="99"/>
      <c r="K16" s="98">
        <v>7</v>
      </c>
      <c r="L16" s="99"/>
      <c r="M16" s="98"/>
      <c r="N16" s="99"/>
      <c r="O16" s="26"/>
    </row>
    <row r="17" s="1" customFormat="1" ht="22.25" customHeight="1" spans="1:15">
      <c r="A17" s="111"/>
      <c r="B17" s="111"/>
      <c r="C17" s="111"/>
      <c r="D17" s="113" t="s">
        <v>189</v>
      </c>
      <c r="E17" s="114"/>
      <c r="F17" s="115"/>
      <c r="G17" s="41">
        <v>1</v>
      </c>
      <c r="H17" s="64">
        <v>1</v>
      </c>
      <c r="I17" s="98">
        <v>7</v>
      </c>
      <c r="J17" s="99"/>
      <c r="K17" s="98">
        <v>7</v>
      </c>
      <c r="L17" s="99"/>
      <c r="M17" s="98"/>
      <c r="N17" s="99"/>
      <c r="O17" s="26"/>
    </row>
    <row r="18" s="1" customFormat="1" ht="22.25" customHeight="1" spans="1:15">
      <c r="A18" s="111"/>
      <c r="B18" s="111"/>
      <c r="C18" s="37" t="s">
        <v>45</v>
      </c>
      <c r="D18" s="113" t="s">
        <v>95</v>
      </c>
      <c r="E18" s="114"/>
      <c r="F18" s="115"/>
      <c r="G18" s="116">
        <v>43950</v>
      </c>
      <c r="H18" s="116">
        <v>43950</v>
      </c>
      <c r="I18" s="98">
        <v>6</v>
      </c>
      <c r="J18" s="99"/>
      <c r="K18" s="98">
        <v>6</v>
      </c>
      <c r="L18" s="99"/>
      <c r="M18" s="98"/>
      <c r="N18" s="99"/>
      <c r="O18" s="26"/>
    </row>
    <row r="19" s="1" customFormat="1" ht="22.25" customHeight="1" spans="1:15">
      <c r="A19" s="111"/>
      <c r="B19" s="111"/>
      <c r="C19" s="111"/>
      <c r="D19" s="113" t="s">
        <v>96</v>
      </c>
      <c r="E19" s="114"/>
      <c r="F19" s="115"/>
      <c r="G19" s="116">
        <v>44195</v>
      </c>
      <c r="H19" s="116">
        <v>44195</v>
      </c>
      <c r="I19" s="98">
        <v>6</v>
      </c>
      <c r="J19" s="99"/>
      <c r="K19" s="98">
        <v>6</v>
      </c>
      <c r="L19" s="99"/>
      <c r="M19" s="98"/>
      <c r="N19" s="99"/>
      <c r="O19" s="26"/>
    </row>
    <row r="20" s="1" customFormat="1" ht="22.25" customHeight="1" spans="1:15">
      <c r="A20" s="111"/>
      <c r="B20" s="111"/>
      <c r="C20" s="37" t="s">
        <v>47</v>
      </c>
      <c r="D20" s="113" t="s">
        <v>190</v>
      </c>
      <c r="E20" s="114"/>
      <c r="F20" s="115"/>
      <c r="G20" s="34" t="s">
        <v>191</v>
      </c>
      <c r="H20" s="64" t="s">
        <v>192</v>
      </c>
      <c r="I20" s="98">
        <v>6</v>
      </c>
      <c r="J20" s="99"/>
      <c r="K20" s="98">
        <v>6</v>
      </c>
      <c r="L20" s="99"/>
      <c r="M20" s="98"/>
      <c r="N20" s="99"/>
      <c r="O20" s="31"/>
    </row>
    <row r="21" s="1" customFormat="1" ht="22.25" customHeight="1" spans="1:15">
      <c r="A21" s="111"/>
      <c r="B21" s="111"/>
      <c r="C21" s="111"/>
      <c r="D21" s="113" t="s">
        <v>193</v>
      </c>
      <c r="E21" s="114"/>
      <c r="F21" s="115"/>
      <c r="G21" s="41" t="s">
        <v>194</v>
      </c>
      <c r="H21" s="64" t="s">
        <v>195</v>
      </c>
      <c r="I21" s="98">
        <v>6</v>
      </c>
      <c r="J21" s="99"/>
      <c r="K21" s="98">
        <v>6</v>
      </c>
      <c r="L21" s="99"/>
      <c r="M21" s="98"/>
      <c r="N21" s="99"/>
      <c r="O21" s="26"/>
    </row>
    <row r="22" s="1" customFormat="1" ht="22.25" customHeight="1" spans="1:15">
      <c r="A22" s="111"/>
      <c r="B22" s="37" t="s">
        <v>50</v>
      </c>
      <c r="C22" s="37" t="s">
        <v>51</v>
      </c>
      <c r="D22" s="117"/>
      <c r="E22" s="118"/>
      <c r="F22" s="119"/>
      <c r="G22" s="54"/>
      <c r="H22" s="4"/>
      <c r="I22" s="98"/>
      <c r="J22" s="99"/>
      <c r="K22" s="98" t="str">
        <f>IFERROR(H22/G22*I22,"")</f>
        <v/>
      </c>
      <c r="L22" s="99"/>
      <c r="M22" s="98"/>
      <c r="N22" s="99"/>
      <c r="O22" s="26"/>
    </row>
    <row r="23" s="1" customFormat="1" ht="22.25" customHeight="1" spans="1:15">
      <c r="A23" s="111"/>
      <c r="B23" s="111"/>
      <c r="C23" s="37" t="s">
        <v>52</v>
      </c>
      <c r="D23" s="113" t="s">
        <v>196</v>
      </c>
      <c r="E23" s="114"/>
      <c r="F23" s="115"/>
      <c r="G23" s="34" t="s">
        <v>197</v>
      </c>
      <c r="H23" s="34" t="s">
        <v>198</v>
      </c>
      <c r="I23" s="98">
        <v>8</v>
      </c>
      <c r="J23" s="99"/>
      <c r="K23" s="98">
        <v>8</v>
      </c>
      <c r="L23" s="99"/>
      <c r="M23" s="98"/>
      <c r="N23" s="99"/>
      <c r="O23" s="26"/>
    </row>
    <row r="24" s="1" customFormat="1" ht="22.25" customHeight="1" spans="1:15">
      <c r="A24" s="111"/>
      <c r="B24" s="111"/>
      <c r="C24" s="111"/>
      <c r="D24" s="113" t="s">
        <v>199</v>
      </c>
      <c r="E24" s="114"/>
      <c r="F24" s="115"/>
      <c r="G24" s="34" t="s">
        <v>123</v>
      </c>
      <c r="H24" s="120">
        <v>0.9</v>
      </c>
      <c r="I24" s="98">
        <v>7</v>
      </c>
      <c r="J24" s="99"/>
      <c r="K24" s="98">
        <v>6.3</v>
      </c>
      <c r="L24" s="99"/>
      <c r="M24" s="98"/>
      <c r="N24" s="99"/>
      <c r="O24" s="26"/>
    </row>
    <row r="25" s="1" customFormat="1" ht="22.25" customHeight="1" spans="1:15">
      <c r="A25" s="111"/>
      <c r="B25" s="111"/>
      <c r="C25" s="37" t="s">
        <v>55</v>
      </c>
      <c r="D25" s="113" t="s">
        <v>200</v>
      </c>
      <c r="E25" s="114"/>
      <c r="F25" s="115"/>
      <c r="G25" s="34" t="s">
        <v>175</v>
      </c>
      <c r="H25" s="120">
        <v>0.9</v>
      </c>
      <c r="I25" s="98">
        <v>7</v>
      </c>
      <c r="J25" s="99"/>
      <c r="K25" s="98">
        <f>7*0.9</f>
        <v>6.3</v>
      </c>
      <c r="L25" s="99"/>
      <c r="M25" s="98"/>
      <c r="N25" s="99"/>
      <c r="O25" s="26"/>
    </row>
    <row r="26" s="1" customFormat="1" ht="22.25" customHeight="1" spans="1:15">
      <c r="A26" s="111"/>
      <c r="B26" s="111"/>
      <c r="C26" s="37" t="s">
        <v>57</v>
      </c>
      <c r="D26" s="113" t="s">
        <v>201</v>
      </c>
      <c r="E26" s="114"/>
      <c r="F26" s="115"/>
      <c r="G26" s="34" t="s">
        <v>202</v>
      </c>
      <c r="H26" s="64" t="s">
        <v>203</v>
      </c>
      <c r="I26" s="98">
        <v>8</v>
      </c>
      <c r="J26" s="99"/>
      <c r="K26" s="98">
        <v>8</v>
      </c>
      <c r="L26" s="99"/>
      <c r="M26" s="98"/>
      <c r="N26" s="99"/>
      <c r="O26" s="26"/>
    </row>
    <row r="27" s="1" customFormat="1" ht="22.25" customHeight="1" spans="1:15">
      <c r="A27" s="111"/>
      <c r="B27" s="37" t="s">
        <v>63</v>
      </c>
      <c r="C27" s="37" t="s">
        <v>64</v>
      </c>
      <c r="D27" s="113" t="s">
        <v>126</v>
      </c>
      <c r="E27" s="114"/>
      <c r="F27" s="115"/>
      <c r="G27" s="34" t="s">
        <v>127</v>
      </c>
      <c r="H27" s="64">
        <v>0.93</v>
      </c>
      <c r="I27" s="98">
        <v>10</v>
      </c>
      <c r="J27" s="99"/>
      <c r="K27" s="98">
        <v>10</v>
      </c>
      <c r="L27" s="99"/>
      <c r="M27" s="98"/>
      <c r="N27" s="99"/>
      <c r="O27" s="26"/>
    </row>
    <row r="28" s="1" customFormat="1" ht="15.9" customHeight="1" spans="1:15">
      <c r="A28" s="121" t="s">
        <v>66</v>
      </c>
      <c r="B28" s="122"/>
      <c r="C28" s="122"/>
      <c r="D28" s="122"/>
      <c r="E28" s="122"/>
      <c r="F28" s="122"/>
      <c r="G28" s="122"/>
      <c r="H28" s="123"/>
      <c r="I28" s="121">
        <f>SUM(I14:J27)+J6</f>
        <v>100</v>
      </c>
      <c r="J28" s="123"/>
      <c r="K28" s="98">
        <v>98.6</v>
      </c>
      <c r="L28" s="99"/>
      <c r="M28" s="105"/>
      <c r="N28" s="106"/>
      <c r="O28" s="26"/>
    </row>
    <row r="29" s="1" customFormat="1" spans="15:15">
      <c r="O29" s="29"/>
    </row>
    <row r="30" s="1" customFormat="1" spans="15:15">
      <c r="O30" s="29"/>
    </row>
  </sheetData>
  <mergeCells count="11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1"/>
    <mergeCell ref="B22:B26"/>
    <mergeCell ref="C12:C13"/>
    <mergeCell ref="C14:C15"/>
    <mergeCell ref="C16:C17"/>
    <mergeCell ref="C18:C19"/>
    <mergeCell ref="C20:C21"/>
    <mergeCell ref="C23:C24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workbookViewId="0">
      <selection activeCell="C3" sqref="C3:N3"/>
    </sheetView>
  </sheetViews>
  <sheetFormatPr defaultColWidth="9" defaultRowHeight="13.5"/>
  <cols>
    <col min="1" max="1" width="4" style="69" customWidth="1"/>
    <col min="2" max="2" width="4.1" style="69" customWidth="1"/>
    <col min="3" max="3" width="9.4" style="69" customWidth="1"/>
    <col min="4" max="4" width="9.3" style="69" customWidth="1"/>
    <col min="5" max="5" width="10.8" style="69" customWidth="1"/>
    <col min="6" max="6" width="5.9" style="69" customWidth="1"/>
    <col min="7" max="7" width="16.4" style="69" customWidth="1"/>
    <col min="8" max="8" width="14.7" style="69" customWidth="1"/>
    <col min="9" max="9" width="6.4" style="69" customWidth="1"/>
    <col min="10" max="10" width="5.9" style="69" customWidth="1"/>
    <col min="11" max="12" width="6.1" style="69" customWidth="1"/>
    <col min="13" max="13" width="4.4" style="69" customWidth="1"/>
    <col min="14" max="14" width="6.7" style="69" customWidth="1"/>
    <col min="15" max="15" width="48.4" style="69" customWidth="1"/>
    <col min="16" max="16384" width="9" style="69"/>
  </cols>
  <sheetData>
    <row r="1" s="69" customFormat="1" ht="20.45" customHeight="1" spans="1:1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="69" customFormat="1" ht="15.85" customHeight="1" spans="1:1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89"/>
    </row>
    <row r="3" s="69" customFormat="1" ht="15.85" customHeight="1" spans="1:15">
      <c r="A3" s="54" t="s">
        <v>2</v>
      </c>
      <c r="B3" s="54"/>
      <c r="C3" s="54" t="s">
        <v>204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90"/>
    </row>
    <row r="4" s="69" customFormat="1" ht="15.85" customHeight="1" spans="1:15">
      <c r="A4" s="54" t="s">
        <v>4</v>
      </c>
      <c r="B4" s="54"/>
      <c r="C4" s="54" t="s">
        <v>5</v>
      </c>
      <c r="D4" s="54"/>
      <c r="E4" s="54"/>
      <c r="F4" s="54"/>
      <c r="G4" s="54"/>
      <c r="H4" s="54" t="s">
        <v>6</v>
      </c>
      <c r="I4" s="54"/>
      <c r="J4" s="54" t="s">
        <v>7</v>
      </c>
      <c r="K4" s="54"/>
      <c r="L4" s="54"/>
      <c r="M4" s="54"/>
      <c r="N4" s="54"/>
      <c r="O4" s="90"/>
    </row>
    <row r="5" s="69" customFormat="1" ht="15.85" customHeight="1" spans="1:15">
      <c r="A5" s="72" t="s">
        <v>8</v>
      </c>
      <c r="B5" s="73"/>
      <c r="C5" s="54"/>
      <c r="D5" s="54"/>
      <c r="E5" s="54" t="s">
        <v>9</v>
      </c>
      <c r="F5" s="54" t="s">
        <v>10</v>
      </c>
      <c r="G5" s="54"/>
      <c r="H5" s="54" t="s">
        <v>11</v>
      </c>
      <c r="I5" s="54"/>
      <c r="J5" s="54" t="s">
        <v>12</v>
      </c>
      <c r="K5" s="54"/>
      <c r="L5" s="54" t="s">
        <v>13</v>
      </c>
      <c r="M5" s="54"/>
      <c r="N5" s="54" t="s">
        <v>14</v>
      </c>
      <c r="O5" s="90"/>
    </row>
    <row r="6" s="69" customFormat="1" ht="15.85" customHeight="1" spans="1:15">
      <c r="A6" s="74"/>
      <c r="B6" s="75"/>
      <c r="C6" s="76" t="s">
        <v>15</v>
      </c>
      <c r="D6" s="76"/>
      <c r="E6" s="77">
        <v>15000</v>
      </c>
      <c r="F6" s="77">
        <v>15000</v>
      </c>
      <c r="G6" s="77"/>
      <c r="H6" s="77">
        <v>15000</v>
      </c>
      <c r="I6" s="77"/>
      <c r="J6" s="54">
        <v>10</v>
      </c>
      <c r="K6" s="54"/>
      <c r="L6" s="91">
        <f t="shared" ref="L6:L9" si="0">IFERROR(H6/F6,"")</f>
        <v>1</v>
      </c>
      <c r="M6" s="91"/>
      <c r="N6" s="54">
        <f>IFERROR(L6*J6,"")</f>
        <v>10</v>
      </c>
      <c r="O6" s="92"/>
    </row>
    <row r="7" s="69" customFormat="1" ht="15.85" customHeight="1" spans="1:15">
      <c r="A7" s="74"/>
      <c r="B7" s="75"/>
      <c r="C7" s="54" t="s">
        <v>16</v>
      </c>
      <c r="D7" s="54"/>
      <c r="E7" s="77">
        <v>15000</v>
      </c>
      <c r="F7" s="77">
        <v>15000</v>
      </c>
      <c r="G7" s="77"/>
      <c r="H7" s="77">
        <v>15000</v>
      </c>
      <c r="I7" s="77"/>
      <c r="J7" s="54" t="s">
        <v>17</v>
      </c>
      <c r="K7" s="54"/>
      <c r="L7" s="91">
        <f t="shared" si="0"/>
        <v>1</v>
      </c>
      <c r="M7" s="91"/>
      <c r="N7" s="54" t="s">
        <v>17</v>
      </c>
      <c r="O7" s="92"/>
    </row>
    <row r="8" s="69" customFormat="1" ht="15.85" customHeight="1" spans="1:15">
      <c r="A8" s="78"/>
      <c r="B8" s="79"/>
      <c r="C8" s="80" t="s">
        <v>18</v>
      </c>
      <c r="D8" s="80"/>
      <c r="E8" s="77"/>
      <c r="F8" s="77"/>
      <c r="G8" s="77"/>
      <c r="H8" s="77"/>
      <c r="I8" s="77"/>
      <c r="J8" s="54" t="s">
        <v>17</v>
      </c>
      <c r="K8" s="54"/>
      <c r="L8" s="91" t="str">
        <f t="shared" si="0"/>
        <v/>
      </c>
      <c r="M8" s="91"/>
      <c r="N8" s="54" t="s">
        <v>17</v>
      </c>
      <c r="O8" s="92"/>
    </row>
    <row r="9" s="69" customFormat="1" ht="15.85" customHeight="1" spans="1:15">
      <c r="A9" s="81"/>
      <c r="B9" s="81"/>
      <c r="C9" s="80" t="s">
        <v>19</v>
      </c>
      <c r="D9" s="80"/>
      <c r="E9" s="77"/>
      <c r="F9" s="77"/>
      <c r="G9" s="77"/>
      <c r="H9" s="77"/>
      <c r="I9" s="77"/>
      <c r="J9" s="54" t="s">
        <v>17</v>
      </c>
      <c r="K9" s="54"/>
      <c r="L9" s="91" t="str">
        <f t="shared" si="0"/>
        <v/>
      </c>
      <c r="M9" s="91"/>
      <c r="N9" s="54" t="s">
        <v>17</v>
      </c>
      <c r="O9" s="92"/>
    </row>
    <row r="10" s="69" customFormat="1" ht="15.85" customHeight="1" spans="1:15">
      <c r="A10" s="54" t="s">
        <v>20</v>
      </c>
      <c r="B10" s="54" t="s">
        <v>21</v>
      </c>
      <c r="C10" s="54"/>
      <c r="D10" s="54"/>
      <c r="E10" s="54"/>
      <c r="F10" s="54"/>
      <c r="G10" s="54"/>
      <c r="H10" s="54" t="s">
        <v>22</v>
      </c>
      <c r="I10" s="54"/>
      <c r="J10" s="54"/>
      <c r="K10" s="54"/>
      <c r="L10" s="54"/>
      <c r="M10" s="54"/>
      <c r="N10" s="54"/>
      <c r="O10" s="90"/>
    </row>
    <row r="11" s="69" customFormat="1" ht="41.55" customHeight="1" spans="1:15">
      <c r="A11" s="54"/>
      <c r="B11" s="82" t="s">
        <v>205</v>
      </c>
      <c r="C11" s="82"/>
      <c r="D11" s="82"/>
      <c r="E11" s="82"/>
      <c r="F11" s="82"/>
      <c r="G11" s="82"/>
      <c r="H11" s="82" t="s">
        <v>206</v>
      </c>
      <c r="I11" s="82"/>
      <c r="J11" s="82"/>
      <c r="K11" s="82"/>
      <c r="L11" s="82"/>
      <c r="M11" s="82"/>
      <c r="N11" s="82"/>
      <c r="O11" s="93"/>
    </row>
    <row r="12" s="69" customFormat="1" ht="15.85" customHeight="1" spans="1:15">
      <c r="A12" s="54" t="s">
        <v>25</v>
      </c>
      <c r="B12" s="54" t="s">
        <v>26</v>
      </c>
      <c r="C12" s="54" t="s">
        <v>27</v>
      </c>
      <c r="D12" s="54" t="s">
        <v>28</v>
      </c>
      <c r="E12" s="54"/>
      <c r="F12" s="54"/>
      <c r="G12" s="54" t="s">
        <v>29</v>
      </c>
      <c r="H12" s="54" t="s">
        <v>30</v>
      </c>
      <c r="I12" s="54" t="s">
        <v>12</v>
      </c>
      <c r="J12" s="54"/>
      <c r="K12" s="54" t="s">
        <v>14</v>
      </c>
      <c r="L12" s="54"/>
      <c r="M12" s="54" t="s">
        <v>31</v>
      </c>
      <c r="N12" s="54"/>
      <c r="O12" s="90"/>
    </row>
    <row r="13" s="69" customFormat="1" ht="32.1" customHeight="1" spans="1:1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90"/>
    </row>
    <row r="14" s="69" customFormat="1" ht="21.5" customHeight="1" spans="1:15">
      <c r="A14" s="54"/>
      <c r="B14" s="54" t="s">
        <v>32</v>
      </c>
      <c r="C14" s="54" t="s">
        <v>33</v>
      </c>
      <c r="D14" s="83" t="s">
        <v>207</v>
      </c>
      <c r="E14" s="83"/>
      <c r="F14" s="83"/>
      <c r="G14" s="34" t="s">
        <v>158</v>
      </c>
      <c r="H14" s="34" t="s">
        <v>208</v>
      </c>
      <c r="I14" s="54">
        <v>8</v>
      </c>
      <c r="J14" s="54"/>
      <c r="K14" s="54">
        <v>0</v>
      </c>
      <c r="L14" s="54"/>
      <c r="M14" s="94" t="s">
        <v>159</v>
      </c>
      <c r="N14" s="95"/>
      <c r="O14" s="90"/>
    </row>
    <row r="15" s="69" customFormat="1" ht="21.5" customHeight="1" spans="1:15">
      <c r="A15" s="54"/>
      <c r="B15" s="54"/>
      <c r="C15" s="54"/>
      <c r="D15" s="84" t="s">
        <v>209</v>
      </c>
      <c r="E15" s="85"/>
      <c r="F15" s="86"/>
      <c r="G15" s="34" t="s">
        <v>210</v>
      </c>
      <c r="H15" s="87" t="s">
        <v>211</v>
      </c>
      <c r="I15" s="54">
        <v>8</v>
      </c>
      <c r="J15" s="54"/>
      <c r="K15" s="94">
        <v>2</v>
      </c>
      <c r="L15" s="95"/>
      <c r="M15" s="94" t="s">
        <v>159</v>
      </c>
      <c r="N15" s="95"/>
      <c r="O15" s="90"/>
    </row>
    <row r="16" s="69" customFormat="1" ht="21.5" customHeight="1" spans="1:15">
      <c r="A16" s="54"/>
      <c r="B16" s="54"/>
      <c r="C16" s="54"/>
      <c r="D16" s="83" t="s">
        <v>212</v>
      </c>
      <c r="E16" s="83"/>
      <c r="F16" s="83"/>
      <c r="G16" s="34" t="s">
        <v>213</v>
      </c>
      <c r="H16" s="54" t="s">
        <v>214</v>
      </c>
      <c r="I16" s="54">
        <v>8</v>
      </c>
      <c r="J16" s="54"/>
      <c r="K16" s="54">
        <v>4</v>
      </c>
      <c r="L16" s="54"/>
      <c r="M16" s="94" t="s">
        <v>159</v>
      </c>
      <c r="N16" s="95"/>
      <c r="O16" s="90"/>
    </row>
    <row r="17" s="69" customFormat="1" ht="21.5" customHeight="1" spans="1:15">
      <c r="A17" s="54"/>
      <c r="B17" s="54"/>
      <c r="C17" s="54"/>
      <c r="D17" s="83" t="s">
        <v>215</v>
      </c>
      <c r="E17" s="83"/>
      <c r="F17" s="83"/>
      <c r="G17" s="34" t="s">
        <v>158</v>
      </c>
      <c r="H17" s="64">
        <v>0.3</v>
      </c>
      <c r="I17" s="54">
        <v>8</v>
      </c>
      <c r="J17" s="54"/>
      <c r="K17" s="54">
        <v>2.4</v>
      </c>
      <c r="L17" s="54"/>
      <c r="M17" s="94" t="s">
        <v>159</v>
      </c>
      <c r="N17" s="95"/>
      <c r="O17" s="90"/>
    </row>
    <row r="18" s="69" customFormat="1" ht="21.5" customHeight="1" spans="1:15">
      <c r="A18" s="54"/>
      <c r="B18" s="54"/>
      <c r="C18" s="54" t="s">
        <v>40</v>
      </c>
      <c r="D18" s="83" t="s">
        <v>136</v>
      </c>
      <c r="E18" s="83"/>
      <c r="F18" s="83"/>
      <c r="G18" s="41">
        <v>1</v>
      </c>
      <c r="H18" s="41" t="s">
        <v>167</v>
      </c>
      <c r="I18" s="54" t="s">
        <v>167</v>
      </c>
      <c r="J18" s="54"/>
      <c r="K18" s="54" t="s">
        <v>167</v>
      </c>
      <c r="L18" s="54"/>
      <c r="M18" s="54"/>
      <c r="N18" s="54"/>
      <c r="O18" s="90"/>
    </row>
    <row r="19" s="69" customFormat="1" ht="21.5" customHeight="1" spans="1:15">
      <c r="A19" s="54"/>
      <c r="B19" s="54"/>
      <c r="C19" s="54"/>
      <c r="D19" s="83" t="s">
        <v>168</v>
      </c>
      <c r="E19" s="83"/>
      <c r="F19" s="83"/>
      <c r="G19" s="41">
        <v>1</v>
      </c>
      <c r="H19" s="41" t="s">
        <v>167</v>
      </c>
      <c r="I19" s="54" t="s">
        <v>167</v>
      </c>
      <c r="J19" s="54"/>
      <c r="K19" s="54" t="s">
        <v>167</v>
      </c>
      <c r="L19" s="54"/>
      <c r="M19" s="54"/>
      <c r="N19" s="54"/>
      <c r="O19" s="90"/>
    </row>
    <row r="20" s="69" customFormat="1" ht="21.5" customHeight="1" spans="1:15">
      <c r="A20" s="54"/>
      <c r="B20" s="54"/>
      <c r="C20" s="54" t="s">
        <v>45</v>
      </c>
      <c r="D20" s="83" t="s">
        <v>95</v>
      </c>
      <c r="E20" s="83"/>
      <c r="F20" s="83"/>
      <c r="G20" s="34" t="s">
        <v>216</v>
      </c>
      <c r="H20" s="43">
        <v>44081</v>
      </c>
      <c r="I20" s="54">
        <v>9</v>
      </c>
      <c r="J20" s="54"/>
      <c r="K20" s="54">
        <v>9</v>
      </c>
      <c r="L20" s="54"/>
      <c r="M20" s="54"/>
      <c r="N20" s="54"/>
      <c r="O20" s="90"/>
    </row>
    <row r="21" s="69" customFormat="1" ht="21.5" customHeight="1" spans="1:15">
      <c r="A21" s="54"/>
      <c r="B21" s="54"/>
      <c r="C21" s="54"/>
      <c r="D21" s="83" t="s">
        <v>96</v>
      </c>
      <c r="E21" s="83"/>
      <c r="F21" s="83"/>
      <c r="G21" s="43">
        <v>44196</v>
      </c>
      <c r="H21" s="43" t="s">
        <v>167</v>
      </c>
      <c r="I21" s="54" t="s">
        <v>167</v>
      </c>
      <c r="J21" s="54"/>
      <c r="K21" s="54" t="s">
        <v>167</v>
      </c>
      <c r="L21" s="54"/>
      <c r="M21" s="54"/>
      <c r="N21" s="54"/>
      <c r="O21" s="90"/>
    </row>
    <row r="22" s="69" customFormat="1" ht="21.5" customHeight="1" spans="1:15">
      <c r="A22" s="54"/>
      <c r="B22" s="54"/>
      <c r="C22" s="54"/>
      <c r="D22" s="83" t="s">
        <v>170</v>
      </c>
      <c r="E22" s="83"/>
      <c r="F22" s="83"/>
      <c r="G22" s="34" t="s">
        <v>217</v>
      </c>
      <c r="H22" s="64" t="s">
        <v>167</v>
      </c>
      <c r="I22" s="54" t="s">
        <v>167</v>
      </c>
      <c r="J22" s="54"/>
      <c r="K22" s="54" t="s">
        <v>167</v>
      </c>
      <c r="L22" s="54"/>
      <c r="M22" s="54"/>
      <c r="N22" s="54"/>
      <c r="O22" s="96"/>
    </row>
    <row r="23" s="69" customFormat="1" ht="21.5" customHeight="1" spans="1:15">
      <c r="A23" s="54"/>
      <c r="B23" s="54"/>
      <c r="C23" s="54" t="s">
        <v>47</v>
      </c>
      <c r="D23" s="83" t="s">
        <v>171</v>
      </c>
      <c r="E23" s="83"/>
      <c r="F23" s="83"/>
      <c r="G23" s="41" t="s">
        <v>218</v>
      </c>
      <c r="H23" s="41" t="s">
        <v>219</v>
      </c>
      <c r="I23" s="54">
        <v>9</v>
      </c>
      <c r="J23" s="54"/>
      <c r="K23" s="54">
        <v>9</v>
      </c>
      <c r="L23" s="54"/>
      <c r="M23" s="54"/>
      <c r="N23" s="54"/>
      <c r="O23" s="96"/>
    </row>
    <row r="24" s="69" customFormat="1" ht="29.15" customHeight="1" spans="1:15">
      <c r="A24" s="54"/>
      <c r="B24" s="54" t="s">
        <v>50</v>
      </c>
      <c r="C24" s="54" t="s">
        <v>51</v>
      </c>
      <c r="D24" s="83"/>
      <c r="E24" s="83"/>
      <c r="F24" s="83"/>
      <c r="G24" s="54"/>
      <c r="H24" s="54"/>
      <c r="I24" s="54"/>
      <c r="J24" s="54"/>
      <c r="K24" s="54" t="str">
        <f>IFERROR(H24/G24*I24,"")</f>
        <v/>
      </c>
      <c r="L24" s="54"/>
      <c r="M24" s="54"/>
      <c r="N24" s="54"/>
      <c r="O24" s="90"/>
    </row>
    <row r="25" s="69" customFormat="1" ht="29.15" customHeight="1" spans="1:15">
      <c r="A25" s="54"/>
      <c r="B25" s="54"/>
      <c r="C25" s="54" t="s">
        <v>52</v>
      </c>
      <c r="D25" s="83" t="s">
        <v>220</v>
      </c>
      <c r="E25" s="83"/>
      <c r="F25" s="83"/>
      <c r="G25" s="34" t="s">
        <v>123</v>
      </c>
      <c r="H25" s="88" t="s">
        <v>167</v>
      </c>
      <c r="I25" s="94" t="s">
        <v>167</v>
      </c>
      <c r="J25" s="95"/>
      <c r="K25" s="94" t="s">
        <v>167</v>
      </c>
      <c r="L25" s="95"/>
      <c r="M25" s="54"/>
      <c r="N25" s="54"/>
      <c r="O25" s="90"/>
    </row>
    <row r="26" s="69" customFormat="1" ht="29.15" customHeight="1" spans="1:15">
      <c r="A26" s="54"/>
      <c r="B26" s="54"/>
      <c r="C26" s="54" t="s">
        <v>55</v>
      </c>
      <c r="D26" s="83" t="s">
        <v>221</v>
      </c>
      <c r="E26" s="83"/>
      <c r="F26" s="83"/>
      <c r="G26" s="34" t="s">
        <v>151</v>
      </c>
      <c r="H26" s="88" t="s">
        <v>167</v>
      </c>
      <c r="I26" s="94" t="s">
        <v>167</v>
      </c>
      <c r="J26" s="95"/>
      <c r="K26" s="94" t="s">
        <v>167</v>
      </c>
      <c r="L26" s="95"/>
      <c r="M26" s="54"/>
      <c r="N26" s="54"/>
      <c r="O26" s="90"/>
    </row>
    <row r="27" s="69" customFormat="1" ht="29.15" customHeight="1" spans="1:15">
      <c r="A27" s="54"/>
      <c r="B27" s="54"/>
      <c r="C27" s="54" t="s">
        <v>57</v>
      </c>
      <c r="D27" s="83" t="s">
        <v>201</v>
      </c>
      <c r="E27" s="83"/>
      <c r="F27" s="83"/>
      <c r="G27" s="34" t="s">
        <v>202</v>
      </c>
      <c r="H27" s="54" t="s">
        <v>167</v>
      </c>
      <c r="I27" s="94" t="s">
        <v>167</v>
      </c>
      <c r="J27" s="95"/>
      <c r="K27" s="94" t="s">
        <v>167</v>
      </c>
      <c r="L27" s="95"/>
      <c r="M27" s="54"/>
      <c r="N27" s="54"/>
      <c r="O27" s="90"/>
    </row>
    <row r="28" s="69" customFormat="1" ht="29.15" customHeight="1" spans="1:15">
      <c r="A28" s="54"/>
      <c r="B28" s="54" t="s">
        <v>63</v>
      </c>
      <c r="C28" s="54" t="s">
        <v>64</v>
      </c>
      <c r="D28" s="83" t="s">
        <v>65</v>
      </c>
      <c r="E28" s="83"/>
      <c r="F28" s="83"/>
      <c r="G28" s="34" t="s">
        <v>83</v>
      </c>
      <c r="H28" s="88">
        <v>0.9</v>
      </c>
      <c r="I28" s="54">
        <v>40</v>
      </c>
      <c r="J28" s="54"/>
      <c r="K28" s="54">
        <v>40</v>
      </c>
      <c r="L28" s="54"/>
      <c r="M28" s="54"/>
      <c r="N28" s="54"/>
      <c r="O28" s="90"/>
    </row>
    <row r="29" s="69" customFormat="1" ht="15.85" customHeight="1" spans="1:15">
      <c r="A29" s="59" t="s">
        <v>66</v>
      </c>
      <c r="B29" s="59"/>
      <c r="C29" s="59"/>
      <c r="D29" s="59"/>
      <c r="E29" s="59"/>
      <c r="F29" s="59"/>
      <c r="G29" s="59"/>
      <c r="H29" s="59"/>
      <c r="I29" s="59">
        <f>SUM(I14:J28)+J6</f>
        <v>100</v>
      </c>
      <c r="J29" s="59"/>
      <c r="K29" s="54">
        <v>76.4</v>
      </c>
      <c r="L29" s="54"/>
      <c r="M29" s="81"/>
      <c r="N29" s="81"/>
      <c r="O29" s="90"/>
    </row>
    <row r="30" s="69" customFormat="1" spans="15:15">
      <c r="O30" s="93"/>
    </row>
    <row r="31" s="69" customFormat="1" spans="15:15">
      <c r="O31" s="93"/>
    </row>
  </sheetData>
  <mergeCells count="119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A29:H29"/>
    <mergeCell ref="I29:J29"/>
    <mergeCell ref="K29:L29"/>
    <mergeCell ref="M29:N29"/>
    <mergeCell ref="A10:A11"/>
    <mergeCell ref="A12:A28"/>
    <mergeCell ref="B12:B13"/>
    <mergeCell ref="B14:B23"/>
    <mergeCell ref="B24:B27"/>
    <mergeCell ref="C12:C13"/>
    <mergeCell ref="C14:C17"/>
    <mergeCell ref="C18:C19"/>
    <mergeCell ref="C20:C22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workbookViewId="0">
      <selection activeCell="C3" sqref="C3:N3"/>
    </sheetView>
  </sheetViews>
  <sheetFormatPr defaultColWidth="9" defaultRowHeight="13.5"/>
  <cols>
    <col min="1" max="1" width="4" style="1" customWidth="1"/>
    <col min="2" max="2" width="4.10833333333333" style="1" customWidth="1"/>
    <col min="3" max="3" width="9.44166666666667" style="1" customWidth="1"/>
    <col min="4" max="4" width="7.44166666666667" style="1" customWidth="1"/>
    <col min="5" max="5" width="12" style="1" customWidth="1"/>
    <col min="6" max="6" width="9.65833333333333" style="1" customWidth="1"/>
    <col min="7" max="7" width="16.4416666666667" style="61" customWidth="1"/>
    <col min="8" max="8" width="16.3333333333333" style="1" customWidth="1"/>
    <col min="9" max="9" width="8.44166666666667" style="1" customWidth="1"/>
    <col min="10" max="10" width="5.89166666666667" style="1" customWidth="1"/>
    <col min="11" max="12" width="6.78333333333333" style="1" customWidth="1"/>
    <col min="13" max="13" width="4.44166666666667" style="1" customWidth="1"/>
    <col min="14" max="14" width="6.65833333333333" style="1" customWidth="1"/>
    <col min="15" max="15" width="48.4416666666667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"/>
    </row>
    <row r="3" s="1" customFormat="1" ht="15.9" customHeight="1" spans="1:15">
      <c r="A3" s="4" t="s">
        <v>2</v>
      </c>
      <c r="B3" s="4"/>
      <c r="C3" s="4" t="s">
        <v>222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6"/>
    </row>
    <row r="4" s="1" customFormat="1" ht="15.9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26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26"/>
    </row>
    <row r="6" s="1" customFormat="1" ht="15.9" customHeight="1" spans="1:15">
      <c r="A6" s="7"/>
      <c r="B6" s="8"/>
      <c r="C6" s="9" t="s">
        <v>15</v>
      </c>
      <c r="D6" s="9"/>
      <c r="E6" s="10">
        <v>6000</v>
      </c>
      <c r="F6" s="10">
        <v>6000</v>
      </c>
      <c r="G6" s="10"/>
      <c r="H6" s="10">
        <v>6000</v>
      </c>
      <c r="I6" s="10"/>
      <c r="J6" s="4">
        <v>10</v>
      </c>
      <c r="K6" s="4"/>
      <c r="L6" s="27">
        <f t="shared" ref="L6:L9" si="0">IFERROR(H6/F6,"")</f>
        <v>1</v>
      </c>
      <c r="M6" s="27"/>
      <c r="N6" s="4">
        <f>IFERROR(L6*J6,"")</f>
        <v>10</v>
      </c>
      <c r="O6" s="28"/>
    </row>
    <row r="7" s="1" customFormat="1" ht="15.9" customHeight="1" spans="1:15">
      <c r="A7" s="7"/>
      <c r="B7" s="8"/>
      <c r="C7" s="4" t="s">
        <v>16</v>
      </c>
      <c r="D7" s="4"/>
      <c r="E7" s="10">
        <v>6000</v>
      </c>
      <c r="F7" s="10">
        <v>6000</v>
      </c>
      <c r="G7" s="10"/>
      <c r="H7" s="10">
        <v>6000</v>
      </c>
      <c r="I7" s="10"/>
      <c r="J7" s="4" t="s">
        <v>17</v>
      </c>
      <c r="K7" s="4"/>
      <c r="L7" s="27">
        <f t="shared" si="0"/>
        <v>1</v>
      </c>
      <c r="M7" s="27"/>
      <c r="N7" s="4" t="s">
        <v>17</v>
      </c>
      <c r="O7" s="28"/>
    </row>
    <row r="8" s="1" customFormat="1" ht="15.9" customHeight="1" spans="1:15">
      <c r="A8" s="12"/>
      <c r="B8" s="13"/>
      <c r="C8" s="14" t="s">
        <v>18</v>
      </c>
      <c r="D8" s="14"/>
      <c r="E8" s="10"/>
      <c r="F8" s="10"/>
      <c r="G8" s="10"/>
      <c r="H8" s="10"/>
      <c r="I8" s="10"/>
      <c r="J8" s="4" t="s">
        <v>17</v>
      </c>
      <c r="K8" s="4"/>
      <c r="L8" s="27" t="str">
        <f t="shared" si="0"/>
        <v/>
      </c>
      <c r="M8" s="27"/>
      <c r="N8" s="4" t="s">
        <v>17</v>
      </c>
      <c r="O8" s="28"/>
    </row>
    <row r="9" s="1" customFormat="1" ht="15.9" customHeight="1" spans="1:15">
      <c r="A9" s="15"/>
      <c r="B9" s="15"/>
      <c r="C9" s="14" t="s">
        <v>19</v>
      </c>
      <c r="D9" s="14"/>
      <c r="E9" s="10"/>
      <c r="F9" s="10"/>
      <c r="G9" s="10"/>
      <c r="H9" s="10"/>
      <c r="I9" s="10"/>
      <c r="J9" s="4" t="s">
        <v>17</v>
      </c>
      <c r="K9" s="4"/>
      <c r="L9" s="27" t="str">
        <f t="shared" si="0"/>
        <v/>
      </c>
      <c r="M9" s="27"/>
      <c r="N9" s="4" t="s">
        <v>17</v>
      </c>
      <c r="O9" s="28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26"/>
    </row>
    <row r="11" s="1" customFormat="1" ht="46.75" customHeight="1" spans="1:15">
      <c r="A11" s="4"/>
      <c r="B11" s="16" t="s">
        <v>223</v>
      </c>
      <c r="C11" s="16"/>
      <c r="D11" s="16"/>
      <c r="E11" s="16"/>
      <c r="F11" s="16"/>
      <c r="G11" s="16"/>
      <c r="H11" s="16" t="s">
        <v>224</v>
      </c>
      <c r="I11" s="16"/>
      <c r="J11" s="16"/>
      <c r="K11" s="16"/>
      <c r="L11" s="16"/>
      <c r="M11" s="16"/>
      <c r="N11" s="16"/>
      <c r="O11" s="29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26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6"/>
    </row>
    <row r="14" s="1" customFormat="1" ht="24.2" customHeight="1" spans="1:15">
      <c r="A14" s="4"/>
      <c r="B14" s="4" t="s">
        <v>32</v>
      </c>
      <c r="C14" s="4" t="s">
        <v>33</v>
      </c>
      <c r="D14" s="17" t="s">
        <v>225</v>
      </c>
      <c r="E14" s="17"/>
      <c r="F14" s="17"/>
      <c r="G14" s="34" t="s">
        <v>226</v>
      </c>
      <c r="H14" s="62" t="s">
        <v>227</v>
      </c>
      <c r="I14" s="4">
        <v>5</v>
      </c>
      <c r="J14" s="4"/>
      <c r="K14" s="4">
        <v>4</v>
      </c>
      <c r="L14" s="4"/>
      <c r="M14" s="4" t="s">
        <v>159</v>
      </c>
      <c r="N14" s="4"/>
      <c r="O14" s="26"/>
    </row>
    <row r="15" s="1" customFormat="1" ht="24.2" customHeight="1" spans="1:15">
      <c r="A15" s="4"/>
      <c r="B15" s="4"/>
      <c r="C15" s="4"/>
      <c r="D15" s="17" t="s">
        <v>228</v>
      </c>
      <c r="E15" s="17"/>
      <c r="F15" s="17"/>
      <c r="G15" s="34" t="s">
        <v>229</v>
      </c>
      <c r="H15" s="62" t="s">
        <v>230</v>
      </c>
      <c r="I15" s="4">
        <v>6</v>
      </c>
      <c r="J15" s="4"/>
      <c r="K15" s="4">
        <v>6</v>
      </c>
      <c r="L15" s="4"/>
      <c r="M15" s="4"/>
      <c r="N15" s="4"/>
      <c r="O15" s="26"/>
    </row>
    <row r="16" s="1" customFormat="1" ht="24.2" customHeight="1" spans="1:15">
      <c r="A16" s="4"/>
      <c r="B16" s="4"/>
      <c r="C16" s="4"/>
      <c r="D16" s="17" t="s">
        <v>231</v>
      </c>
      <c r="E16" s="17"/>
      <c r="F16" s="17"/>
      <c r="G16" s="34" t="s">
        <v>232</v>
      </c>
      <c r="H16" s="63" t="s">
        <v>233</v>
      </c>
      <c r="I16" s="4">
        <v>6</v>
      </c>
      <c r="J16" s="4"/>
      <c r="K16" s="4">
        <f>4/5*6</f>
        <v>4.8</v>
      </c>
      <c r="L16" s="4"/>
      <c r="M16" s="4" t="s">
        <v>159</v>
      </c>
      <c r="N16" s="4"/>
      <c r="O16" s="26"/>
    </row>
    <row r="17" s="1" customFormat="1" ht="24.2" customHeight="1" spans="1:15">
      <c r="A17" s="4"/>
      <c r="B17" s="4"/>
      <c r="C17" s="4" t="s">
        <v>40</v>
      </c>
      <c r="D17" s="17" t="s">
        <v>234</v>
      </c>
      <c r="E17" s="17"/>
      <c r="F17" s="17"/>
      <c r="G17" s="34" t="s">
        <v>235</v>
      </c>
      <c r="H17" s="64">
        <v>1</v>
      </c>
      <c r="I17" s="4">
        <v>6</v>
      </c>
      <c r="J17" s="4"/>
      <c r="K17" s="4">
        <v>6</v>
      </c>
      <c r="L17" s="4"/>
      <c r="M17" s="4"/>
      <c r="N17" s="4"/>
      <c r="O17" s="26"/>
    </row>
    <row r="18" s="1" customFormat="1" ht="24.2" customHeight="1" spans="1:15">
      <c r="A18" s="4"/>
      <c r="B18" s="4"/>
      <c r="C18" s="4"/>
      <c r="D18" s="17" t="s">
        <v>236</v>
      </c>
      <c r="E18" s="17"/>
      <c r="F18" s="17"/>
      <c r="G18" s="34" t="s">
        <v>235</v>
      </c>
      <c r="H18" s="64">
        <v>1</v>
      </c>
      <c r="I18" s="4">
        <v>6</v>
      </c>
      <c r="J18" s="4"/>
      <c r="K18" s="4">
        <v>6</v>
      </c>
      <c r="L18" s="4"/>
      <c r="M18" s="4"/>
      <c r="N18" s="4"/>
      <c r="O18" s="26"/>
    </row>
    <row r="19" s="1" customFormat="1" ht="24.2" customHeight="1" spans="1:15">
      <c r="A19" s="4"/>
      <c r="B19" s="4"/>
      <c r="C19" s="4" t="s">
        <v>45</v>
      </c>
      <c r="D19" s="17" t="s">
        <v>95</v>
      </c>
      <c r="E19" s="17"/>
      <c r="F19" s="17"/>
      <c r="G19" s="43">
        <v>43922</v>
      </c>
      <c r="H19" s="43">
        <v>43922</v>
      </c>
      <c r="I19" s="4">
        <v>5</v>
      </c>
      <c r="J19" s="4"/>
      <c r="K19" s="4">
        <v>5</v>
      </c>
      <c r="L19" s="4"/>
      <c r="M19" s="4"/>
      <c r="N19" s="4"/>
      <c r="O19" s="26"/>
    </row>
    <row r="20" s="1" customFormat="1" ht="24.2" customHeight="1" spans="1:15">
      <c r="A20" s="4"/>
      <c r="B20" s="4"/>
      <c r="C20" s="4"/>
      <c r="D20" s="17" t="s">
        <v>117</v>
      </c>
      <c r="E20" s="17"/>
      <c r="F20" s="17"/>
      <c r="G20" s="43">
        <v>44196</v>
      </c>
      <c r="H20" s="43">
        <v>44196</v>
      </c>
      <c r="I20" s="4">
        <v>5</v>
      </c>
      <c r="J20" s="4"/>
      <c r="K20" s="4">
        <v>0</v>
      </c>
      <c r="L20" s="4"/>
      <c r="M20" s="4" t="s">
        <v>159</v>
      </c>
      <c r="N20" s="4"/>
      <c r="O20" s="26"/>
    </row>
    <row r="21" s="1" customFormat="1" ht="24.2" customHeight="1" spans="1:15">
      <c r="A21" s="4"/>
      <c r="B21" s="4"/>
      <c r="C21" s="4" t="s">
        <v>47</v>
      </c>
      <c r="D21" s="17" t="s">
        <v>237</v>
      </c>
      <c r="E21" s="17"/>
      <c r="F21" s="17"/>
      <c r="G21" s="34" t="s">
        <v>238</v>
      </c>
      <c r="H21" s="34" t="s">
        <v>239</v>
      </c>
      <c r="I21" s="4">
        <v>6</v>
      </c>
      <c r="J21" s="4"/>
      <c r="K21" s="4">
        <v>6</v>
      </c>
      <c r="L21" s="4"/>
      <c r="M21" s="4"/>
      <c r="N21" s="4"/>
      <c r="O21" s="31"/>
    </row>
    <row r="22" s="1" customFormat="1" ht="24.2" customHeight="1" spans="1:15">
      <c r="A22" s="4"/>
      <c r="B22" s="4"/>
      <c r="C22" s="4"/>
      <c r="D22" s="17" t="s">
        <v>240</v>
      </c>
      <c r="E22" s="17"/>
      <c r="F22" s="17"/>
      <c r="G22" s="65" t="s">
        <v>241</v>
      </c>
      <c r="H22" s="65" t="s">
        <v>242</v>
      </c>
      <c r="I22" s="4">
        <v>5</v>
      </c>
      <c r="J22" s="4"/>
      <c r="K22" s="4">
        <v>5</v>
      </c>
      <c r="L22" s="4"/>
      <c r="M22" s="4"/>
      <c r="N22" s="4"/>
      <c r="O22" s="26"/>
    </row>
    <row r="23" s="1" customFormat="1" ht="24.2" customHeight="1" spans="1:15">
      <c r="A23" s="4"/>
      <c r="B23" s="4" t="s">
        <v>50</v>
      </c>
      <c r="C23" s="4" t="s">
        <v>51</v>
      </c>
      <c r="D23" s="17" t="s">
        <v>243</v>
      </c>
      <c r="E23" s="17"/>
      <c r="F23" s="17"/>
      <c r="G23" s="34" t="s">
        <v>244</v>
      </c>
      <c r="H23" s="4" t="s">
        <v>167</v>
      </c>
      <c r="I23" s="4"/>
      <c r="J23" s="4"/>
      <c r="K23" s="4"/>
      <c r="L23" s="4"/>
      <c r="M23" s="4"/>
      <c r="N23" s="4"/>
      <c r="O23" s="26"/>
    </row>
    <row r="24" s="1" customFormat="1" ht="24.2" customHeight="1" spans="1:15">
      <c r="A24" s="4"/>
      <c r="B24" s="4"/>
      <c r="C24" s="4" t="s">
        <v>52</v>
      </c>
      <c r="D24" s="17" t="s">
        <v>245</v>
      </c>
      <c r="E24" s="17"/>
      <c r="F24" s="17"/>
      <c r="G24" s="34" t="s">
        <v>246</v>
      </c>
      <c r="H24" s="66">
        <v>0.9</v>
      </c>
      <c r="I24" s="4">
        <v>8</v>
      </c>
      <c r="J24" s="4"/>
      <c r="K24" s="4">
        <v>7.2</v>
      </c>
      <c r="L24" s="4"/>
      <c r="M24" s="4"/>
      <c r="N24" s="4"/>
      <c r="O24" s="26"/>
    </row>
    <row r="25" s="1" customFormat="1" ht="24.2" customHeight="1" spans="1:15">
      <c r="A25" s="4"/>
      <c r="B25" s="4"/>
      <c r="C25" s="4"/>
      <c r="D25" s="17" t="s">
        <v>247</v>
      </c>
      <c r="E25" s="17"/>
      <c r="F25" s="17"/>
      <c r="G25" s="34" t="s">
        <v>248</v>
      </c>
      <c r="H25" s="67" t="s">
        <v>249</v>
      </c>
      <c r="I25" s="4">
        <v>8</v>
      </c>
      <c r="J25" s="4"/>
      <c r="K25" s="4">
        <v>7.2</v>
      </c>
      <c r="L25" s="4"/>
      <c r="M25" s="4"/>
      <c r="N25" s="4"/>
      <c r="O25" s="26"/>
    </row>
    <row r="26" s="1" customFormat="1" ht="24.2" customHeight="1" spans="1:15">
      <c r="A26" s="4"/>
      <c r="B26" s="4"/>
      <c r="C26" s="4"/>
      <c r="D26" s="17" t="s">
        <v>250</v>
      </c>
      <c r="E26" s="17"/>
      <c r="F26" s="17"/>
      <c r="G26" s="68" t="s">
        <v>54</v>
      </c>
      <c r="H26" s="66">
        <v>0.95</v>
      </c>
      <c r="I26" s="4">
        <v>7</v>
      </c>
      <c r="J26" s="4"/>
      <c r="K26" s="4">
        <v>6.65</v>
      </c>
      <c r="L26" s="4"/>
      <c r="M26" s="4"/>
      <c r="N26" s="4"/>
      <c r="O26" s="26"/>
    </row>
    <row r="27" s="1" customFormat="1" ht="24.2" customHeight="1" spans="1:15">
      <c r="A27" s="4"/>
      <c r="B27" s="4"/>
      <c r="C27" s="4" t="s">
        <v>55</v>
      </c>
      <c r="G27" s="34"/>
      <c r="H27" s="4"/>
      <c r="I27" s="4"/>
      <c r="J27" s="4"/>
      <c r="K27" s="4" t="str">
        <f>IFERROR(H27/G27*I27,"")</f>
        <v/>
      </c>
      <c r="L27" s="4"/>
      <c r="M27" s="4"/>
      <c r="N27" s="4"/>
      <c r="O27" s="26"/>
    </row>
    <row r="28" s="1" customFormat="1" ht="24.2" customHeight="1" spans="1:15">
      <c r="A28" s="4"/>
      <c r="B28" s="4"/>
      <c r="C28" s="4" t="s">
        <v>57</v>
      </c>
      <c r="D28" s="17" t="s">
        <v>79</v>
      </c>
      <c r="E28" s="17"/>
      <c r="F28" s="17"/>
      <c r="G28" s="34" t="s">
        <v>202</v>
      </c>
      <c r="H28" s="4" t="s">
        <v>203</v>
      </c>
      <c r="I28" s="4">
        <v>7</v>
      </c>
      <c r="J28" s="4"/>
      <c r="K28" s="4">
        <v>7</v>
      </c>
      <c r="L28" s="4"/>
      <c r="M28" s="4"/>
      <c r="N28" s="4"/>
      <c r="O28" s="26"/>
    </row>
    <row r="29" s="1" customFormat="1" ht="24.2" customHeight="1" spans="1:15">
      <c r="A29" s="4"/>
      <c r="B29" s="4" t="s">
        <v>63</v>
      </c>
      <c r="C29" s="4" t="s">
        <v>64</v>
      </c>
      <c r="D29" s="17" t="s">
        <v>65</v>
      </c>
      <c r="E29" s="17"/>
      <c r="F29" s="17"/>
      <c r="G29" s="34" t="s">
        <v>127</v>
      </c>
      <c r="H29" s="66">
        <v>0.95</v>
      </c>
      <c r="I29" s="4">
        <v>10</v>
      </c>
      <c r="J29" s="4"/>
      <c r="K29" s="4">
        <v>10</v>
      </c>
      <c r="L29" s="4"/>
      <c r="M29" s="4"/>
      <c r="N29" s="4"/>
      <c r="O29" s="26"/>
    </row>
    <row r="30" s="1" customFormat="1" ht="15.9" customHeight="1" spans="1:15">
      <c r="A30" s="24" t="s">
        <v>66</v>
      </c>
      <c r="B30" s="24"/>
      <c r="C30" s="24"/>
      <c r="D30" s="24"/>
      <c r="E30" s="24"/>
      <c r="F30" s="24"/>
      <c r="G30" s="24"/>
      <c r="H30" s="24"/>
      <c r="I30" s="24">
        <f>SUM(I14:J29)+J6</f>
        <v>100</v>
      </c>
      <c r="J30" s="24"/>
      <c r="K30" s="4">
        <v>90.85</v>
      </c>
      <c r="L30" s="4"/>
      <c r="M30" s="15"/>
      <c r="N30" s="15"/>
      <c r="O30" s="26"/>
    </row>
    <row r="31" s="1" customFormat="1" spans="7:15">
      <c r="G31" s="61"/>
      <c r="O31" s="29"/>
    </row>
    <row r="32" s="1" customFormat="1" spans="7:15">
      <c r="G32" s="61"/>
      <c r="O32" s="29"/>
    </row>
  </sheetData>
  <mergeCells count="124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A30:H30"/>
    <mergeCell ref="I30:J30"/>
    <mergeCell ref="K30:L30"/>
    <mergeCell ref="M30:N30"/>
    <mergeCell ref="A10:A11"/>
    <mergeCell ref="A12:A29"/>
    <mergeCell ref="B12:B13"/>
    <mergeCell ref="B14:B22"/>
    <mergeCell ref="B23:B28"/>
    <mergeCell ref="C12:C13"/>
    <mergeCell ref="C14:C16"/>
    <mergeCell ref="C17:C18"/>
    <mergeCell ref="C19:C20"/>
    <mergeCell ref="C21:C22"/>
    <mergeCell ref="C24:C26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2019年城区摆放花草政府采购项目</vt:lpstr>
      <vt:lpstr>2019年第三、第四季度城市绿化养护经费</vt:lpstr>
      <vt:lpstr>2020年阿图什市中心城区污水处理厂7、8月水费</vt:lpstr>
      <vt:lpstr>阿图什市公租房房款及租金</vt:lpstr>
      <vt:lpstr>阿图什市2018年市政道路，路灯，红绿灯，楼体亮化等市政设施维</vt:lpstr>
      <vt:lpstr>阿图什市饮用水水质提升改造工程</vt:lpstr>
      <vt:lpstr>阿图什市城镇垃圾处理设备采购项目</vt:lpstr>
      <vt:lpstr>阿图什市供排水一体化建设项目</vt:lpstr>
      <vt:lpstr>阿图什市停车场建设项目</vt:lpstr>
      <vt:lpstr>阿图什市主要街道沿街老旧建筑外立面改造工程</vt:lpstr>
      <vt:lpstr>车辆运行费</vt:lpstr>
      <vt:lpstr>城区、产城服务区路灯及楼体亮化</vt:lpstr>
      <vt:lpstr>非税返还项目</vt:lpstr>
      <vt:lpstr>克州阿图什市光明新村、平安小区等棚户区改造建设项目</vt:lpstr>
      <vt:lpstr>援疆干部楼水电费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2021-09-28T12:05:00Z</dcterms:created>
  <dcterms:modified xsi:type="dcterms:W3CDTF">2022-03-16T04:19:24Z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EFDA95E0BC1E47209A8A7209F38A9974</vt:lpwstr>
  </property>
</Properties>
</file>